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598" activeTab="0"/>
  </bookViews>
  <sheets>
    <sheet name="RGS_DF" sheetId="1" r:id="rId1"/>
    <sheet name="Guia de apuração" sheetId="2" r:id="rId2"/>
  </sheets>
  <definedNames>
    <definedName name="_xlnm.Print_Area" localSheetId="1">'Guia de apuração'!$A:$A</definedName>
    <definedName name="_xlnm.Print_Area" localSheetId="0">'RGS_DF'!$A$3:$O$184</definedName>
    <definedName name="Excel_BuiltIn_Print_Titles_1">#REF!</definedName>
    <definedName name="_xlnm.Print_Titles" localSheetId="0">'RGS_DF'!$3:$5</definedName>
  </definedNames>
  <calcPr fullCalcOnLoad="1"/>
</workbook>
</file>

<file path=xl/sharedStrings.xml><?xml version="1.0" encoding="utf-8"?>
<sst xmlns="http://schemas.openxmlformats.org/spreadsheetml/2006/main" count="651" uniqueCount="155">
  <si>
    <t>SKIPPER 21</t>
  </si>
  <si>
    <t>DELTA 21</t>
  </si>
  <si>
    <t>DELTA 32</t>
  </si>
  <si>
    <t>ROBIN HOOD</t>
  </si>
  <si>
    <t>VOLKER 23</t>
  </si>
  <si>
    <t xml:space="preserve">ALMA NEGRA </t>
  </si>
  <si>
    <t>DELTA 26</t>
  </si>
  <si>
    <t>BORA</t>
  </si>
  <si>
    <t>HOOKIPA</t>
  </si>
  <si>
    <t>KILAUEA</t>
  </si>
  <si>
    <t>MAROKKA</t>
  </si>
  <si>
    <t>SCARPAT</t>
  </si>
  <si>
    <t>Sir PETER BLAKE²</t>
  </si>
  <si>
    <t xml:space="preserve">A V O B   -   ASSOCIAÇÃO DE VELEIROS DE OCEANO DE BRASÍLIA </t>
  </si>
  <si>
    <t>H</t>
  </si>
  <si>
    <t>M</t>
  </si>
  <si>
    <t>S</t>
  </si>
  <si>
    <t>HORA DE  LARGADA</t>
  </si>
  <si>
    <t>D E S T A Q U E    D E    M É R I T O</t>
  </si>
  <si>
    <t>CLAS.</t>
  </si>
  <si>
    <t xml:space="preserve"> NOME </t>
  </si>
  <si>
    <t>GR</t>
  </si>
  <si>
    <t>BRA</t>
  </si>
  <si>
    <t>CLASSE</t>
  </si>
  <si>
    <t>CLUBE</t>
  </si>
  <si>
    <t>TMF</t>
  </si>
  <si>
    <t>HORARIO</t>
  </si>
  <si>
    <t>AC</t>
  </si>
  <si>
    <t>TEMPO REAL</t>
  </si>
  <si>
    <t xml:space="preserve">T CORRIGIDO </t>
  </si>
  <si>
    <t xml:space="preserve">FITA AZUL </t>
  </si>
  <si>
    <t>RA</t>
  </si>
  <si>
    <t>CNB</t>
  </si>
  <si>
    <t>CAYMAN</t>
  </si>
  <si>
    <t>AABB</t>
  </si>
  <si>
    <t>ICB</t>
  </si>
  <si>
    <t>CAER</t>
  </si>
  <si>
    <t>CMIC</t>
  </si>
  <si>
    <t>RB</t>
  </si>
  <si>
    <t>WATER SPLASH</t>
  </si>
  <si>
    <t>CA</t>
  </si>
  <si>
    <t>O'DAY 23 - QF</t>
  </si>
  <si>
    <t>014</t>
  </si>
  <si>
    <t>CC</t>
  </si>
  <si>
    <t>MARTINIQUE 25</t>
  </si>
  <si>
    <t>F L O T I L H A S</t>
  </si>
  <si>
    <t>PRETEXTO</t>
  </si>
  <si>
    <t>VAYU</t>
  </si>
  <si>
    <t>VENTANIA</t>
  </si>
  <si>
    <t>BRISA</t>
  </si>
  <si>
    <t>FAST 230</t>
  </si>
  <si>
    <t>CUTTY SARK</t>
  </si>
  <si>
    <t xml:space="preserve">PATURI </t>
  </si>
  <si>
    <t>PRADO</t>
  </si>
  <si>
    <t>VEGA 23</t>
  </si>
  <si>
    <t>RABBIT</t>
  </si>
  <si>
    <t xml:space="preserve">LUNG TÁ </t>
  </si>
  <si>
    <t>MAGIA</t>
  </si>
  <si>
    <t>PETELECO</t>
  </si>
  <si>
    <t>GEGE</t>
  </si>
  <si>
    <t>MICRO 19</t>
  </si>
  <si>
    <t>SOL MAIOR</t>
  </si>
  <si>
    <t>CALVILEN IV</t>
  </si>
  <si>
    <t>ÁGUA VIVA</t>
  </si>
  <si>
    <t>BAI-BAI</t>
  </si>
  <si>
    <t>HEIDI</t>
  </si>
  <si>
    <t>PORTO ALEGRE</t>
  </si>
  <si>
    <t>SERENO</t>
  </si>
  <si>
    <t>FLOTILHA:  RANGER 22  -  (R-B)</t>
  </si>
  <si>
    <t>RANGER 22</t>
  </si>
  <si>
    <t>KAUAI</t>
  </si>
  <si>
    <t>PANTANAL MT</t>
  </si>
  <si>
    <t>PIPA</t>
  </si>
  <si>
    <t>TEKINFIM</t>
  </si>
  <si>
    <t>TRELELE</t>
  </si>
  <si>
    <t>VELAMAR 22</t>
  </si>
  <si>
    <t>FRIENDS</t>
  </si>
  <si>
    <t>NICTS</t>
  </si>
  <si>
    <t>SCA/AQUARIUS</t>
  </si>
  <si>
    <t>CALYPSO</t>
  </si>
  <si>
    <t>DREAM</t>
  </si>
  <si>
    <t>PINGO</t>
  </si>
  <si>
    <t xml:space="preserve">  Presidente  da AVOB</t>
  </si>
  <si>
    <t>AVOB – GUIA PARA APURAÇÃO DE REGATAS</t>
  </si>
  <si>
    <t xml:space="preserve">Planilha de Apuração: </t>
  </si>
  <si>
    <t>Fazer download do arquivo no site da AVOB e salvar no HD : http://www.avob.t5.com.br/Planilha_apuracao.xls.</t>
  </si>
  <si>
    <t>a. Regata “A”</t>
  </si>
  <si>
    <t>b. Regata “B”</t>
  </si>
  <si>
    <r>
      <t>a.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Delta 26</t>
    </r>
  </si>
  <si>
    <r>
      <t>b.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Fast 230</t>
    </r>
  </si>
  <si>
    <r>
      <t>j. FITA AZUL</t>
    </r>
    <r>
      <rPr>
        <sz val="12"/>
        <rFont val="Times New Roman"/>
        <family val="1"/>
      </rPr>
      <t xml:space="preserve"> – 1º barco a cruzar a linha de chegada no </t>
    </r>
    <r>
      <rPr>
        <b/>
        <sz val="12"/>
        <rFont val="Times New Roman"/>
        <family val="1"/>
      </rPr>
      <t>TEMPO REAL</t>
    </r>
    <r>
      <rPr>
        <sz val="12"/>
        <rFont val="Times New Roman"/>
        <family val="1"/>
      </rPr>
      <t xml:space="preserve"> - selecionar o primeiro colocado do </t>
    </r>
    <r>
      <rPr>
        <b/>
        <sz val="12"/>
        <rFont val="Times New Roman"/>
        <family val="1"/>
      </rPr>
      <t>TEMPO REAL</t>
    </r>
    <r>
      <rPr>
        <sz val="12"/>
        <rFont val="Times New Roman"/>
        <family val="1"/>
      </rPr>
      <t>, copiar e inserir a linha copiada no lugar de Destaque de Mérito.</t>
    </r>
  </si>
  <si>
    <t xml:space="preserve">FLOTILHA:  FAST 23     -  (R-B) </t>
  </si>
  <si>
    <t>PAKATO</t>
  </si>
  <si>
    <t>AR 28-30</t>
  </si>
  <si>
    <t>KURUPIRA</t>
  </si>
  <si>
    <t>CIRRUS</t>
  </si>
  <si>
    <t>NAURU</t>
  </si>
  <si>
    <t>C L A S S I F I C A Ç Ã O    G E R A L    R G S-DF</t>
  </si>
  <si>
    <t>Grupo  “TOP   FIVE” da  RGS-DF</t>
  </si>
  <si>
    <t>JACOLE</t>
  </si>
  <si>
    <t>INSPIRATION</t>
  </si>
  <si>
    <t>GOLD COAST</t>
  </si>
  <si>
    <t>MSF-SPOLLETTA</t>
  </si>
  <si>
    <t>ROCKET II</t>
  </si>
  <si>
    <t>ANGRA 21</t>
  </si>
  <si>
    <t>GE</t>
  </si>
  <si>
    <t>ORION</t>
  </si>
  <si>
    <t>PERCURSO CURTO</t>
  </si>
  <si>
    <t>REGULUS</t>
  </si>
  <si>
    <t>SABRINA IX</t>
  </si>
  <si>
    <t>GRUPO:  CRUZEIRO</t>
  </si>
  <si>
    <t>Aloisio Ferreira</t>
  </si>
  <si>
    <t>GRUPO: REGATA A</t>
  </si>
  <si>
    <t>GRUPO:  REGATA B</t>
  </si>
  <si>
    <t>FLOTILHA:  DELTA 26  -  (R-A)</t>
  </si>
  <si>
    <t>PERCURSO LONGO</t>
  </si>
  <si>
    <t>G  R  U  P  O  S - R G S</t>
  </si>
  <si>
    <t>GB 24</t>
  </si>
  <si>
    <t>ENIGMA II</t>
  </si>
  <si>
    <t>PANTANAL 25</t>
  </si>
  <si>
    <t>FUGA III</t>
  </si>
  <si>
    <t>SPRING 25 SS</t>
  </si>
  <si>
    <t xml:space="preserve">c. Cruzeiro </t>
  </si>
  <si>
    <r>
      <t>c.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Ranger 22</t>
    </r>
  </si>
  <si>
    <r>
      <t>Flotilhas organizadas</t>
    </r>
    <r>
      <rPr>
        <sz val="12"/>
        <rFont val="Times New Roman"/>
        <family val="1"/>
      </rPr>
      <t xml:space="preserve"> competem pelo sistema “</t>
    </r>
    <r>
      <rPr>
        <b/>
        <sz val="12"/>
        <rFont val="Times New Roman"/>
        <family val="1"/>
      </rPr>
      <t>BICO DE PROA</t>
    </r>
    <r>
      <rPr>
        <sz val="12"/>
        <rFont val="Times New Roman"/>
        <family val="1"/>
      </rPr>
      <t>”, ou seja, são classificados pelo “</t>
    </r>
    <r>
      <rPr>
        <b/>
        <sz val="12"/>
        <rFont val="Times New Roman"/>
        <family val="1"/>
      </rPr>
      <t>TEMPO REAL</t>
    </r>
    <r>
      <rPr>
        <sz val="12"/>
        <rFont val="Times New Roman"/>
        <family val="1"/>
      </rPr>
      <t>” de chegada.</t>
    </r>
  </si>
  <si>
    <r>
      <t xml:space="preserve">A. Grupos </t>
    </r>
    <r>
      <rPr>
        <b/>
        <sz val="12"/>
        <rFont val="Times New Roman"/>
        <family val="1"/>
      </rPr>
      <t>RGS-DF</t>
    </r>
    <r>
      <rPr>
        <sz val="12"/>
        <rFont val="Times New Roman"/>
        <family val="1"/>
      </rPr>
      <t xml:space="preserve"> competem pelo sistema de “</t>
    </r>
    <r>
      <rPr>
        <b/>
        <sz val="12"/>
        <rFont val="Times New Roman"/>
        <family val="1"/>
      </rPr>
      <t>RATING</t>
    </r>
    <r>
      <rPr>
        <sz val="12"/>
        <rFont val="Times New Roman"/>
        <family val="1"/>
      </rPr>
      <t>”, ou seja, são classificados pelo “</t>
    </r>
    <r>
      <rPr>
        <b/>
        <sz val="12"/>
        <rFont val="Times New Roman"/>
        <family val="1"/>
      </rPr>
      <t>TEMPO CORRIGIDO”</t>
    </r>
    <r>
      <rPr>
        <sz val="12"/>
        <rFont val="Times New Roman"/>
        <family val="1"/>
      </rPr>
      <t>.</t>
    </r>
  </si>
  <si>
    <t>B. Procedimento para Apuração</t>
  </si>
  <si>
    <r>
      <t xml:space="preserve">a. Preencher os campos referentes ao </t>
    </r>
    <r>
      <rPr>
        <b/>
        <sz val="12"/>
        <rFont val="Times New Roman"/>
        <family val="1"/>
      </rPr>
      <t xml:space="preserve">HORA DE LARGADA, </t>
    </r>
    <r>
      <rPr>
        <sz val="12"/>
        <rFont val="Times New Roman"/>
        <family val="1"/>
      </rPr>
      <t>que servirá como base para o calculo do tempo de regata de cada barco.</t>
    </r>
  </si>
  <si>
    <r>
      <t>b. Preencher</t>
    </r>
    <r>
      <rPr>
        <sz val="12"/>
        <rFont val="Times New Roman"/>
        <family val="1"/>
      </rPr>
      <t xml:space="preserve"> as colunas </t>
    </r>
    <r>
      <rPr>
        <b/>
        <sz val="12"/>
        <rFont val="Times New Roman"/>
        <family val="1"/>
      </rPr>
      <t>HORÁRIO</t>
    </r>
    <r>
      <rPr>
        <sz val="12"/>
        <rFont val="Times New Roman"/>
        <family val="1"/>
      </rPr>
      <t xml:space="preserve"> de chegada </t>
    </r>
    <r>
      <rPr>
        <b/>
        <sz val="12"/>
        <rFont val="Times New Roman"/>
        <family val="1"/>
      </rPr>
      <t xml:space="preserve">(H, I, J) </t>
    </r>
    <r>
      <rPr>
        <sz val="12"/>
        <rFont val="Times New Roman"/>
        <family val="1"/>
      </rPr>
      <t>ou TEMPO REAL (</t>
    </r>
    <r>
      <rPr>
        <b/>
        <sz val="12"/>
        <rFont val="Times New Roman"/>
        <family val="1"/>
      </rPr>
      <t>L,M,N</t>
    </r>
    <r>
      <rPr>
        <sz val="12"/>
        <rFont val="Times New Roman"/>
        <family val="1"/>
      </rPr>
      <t xml:space="preserve">), de acordo com o que for disponibilizado na </t>
    </r>
    <r>
      <rPr>
        <b/>
        <sz val="12"/>
        <rFont val="Times New Roman"/>
        <family val="1"/>
      </rPr>
      <t>Súmula da CR</t>
    </r>
    <r>
      <rPr>
        <sz val="12"/>
        <rFont val="Times New Roman"/>
        <family val="1"/>
      </rPr>
      <t xml:space="preserve">, para todos os barcos que participaram da regata nos </t>
    </r>
    <r>
      <rPr>
        <b/>
        <sz val="12"/>
        <rFont val="Times New Roman"/>
        <family val="1"/>
      </rPr>
      <t>Grupos RGS</t>
    </r>
    <r>
      <rPr>
        <sz val="12"/>
        <rFont val="Times New Roman"/>
        <family val="1"/>
      </rPr>
      <t xml:space="preserve"> e </t>
    </r>
    <r>
      <rPr>
        <b/>
        <sz val="12"/>
        <rFont val="Times New Roman"/>
        <family val="1"/>
      </rPr>
      <t>Flotilhas</t>
    </r>
    <r>
      <rPr>
        <sz val="12"/>
        <rFont val="Times New Roman"/>
        <family val="1"/>
      </rPr>
      <t>;</t>
    </r>
  </si>
  <si>
    <r>
      <t xml:space="preserve">c. Os barcos que fizeram inscrição da regata e </t>
    </r>
    <r>
      <rPr>
        <b/>
        <sz val="12"/>
        <rFont val="Times New Roman"/>
        <family val="1"/>
      </rPr>
      <t>não</t>
    </r>
    <r>
      <rPr>
        <sz val="12"/>
        <rFont val="Times New Roman"/>
        <family val="1"/>
      </rPr>
      <t xml:space="preserve"> constam na </t>
    </r>
    <r>
      <rPr>
        <b/>
        <sz val="12"/>
        <rFont val="Times New Roman"/>
        <family val="1"/>
      </rPr>
      <t>Súmula da CR</t>
    </r>
    <r>
      <rPr>
        <sz val="12"/>
        <rFont val="Times New Roman"/>
        <family val="1"/>
      </rPr>
      <t xml:space="preserve"> devem ser incluídos na planilha de apuração como DNF ou DNS;</t>
    </r>
  </si>
  <si>
    <r>
      <t>d. Deletar</t>
    </r>
    <r>
      <rPr>
        <sz val="12"/>
        <rFont val="Times New Roman"/>
        <family val="1"/>
      </rPr>
      <t xml:space="preserve"> da planilha de apuração os barcos que não se inscreveram na regata;</t>
    </r>
  </si>
  <si>
    <t>e. Transferir a relação dos barcos de cada grupo ou flotilha para a planilha de classificação geral do seu respectivo percurso.</t>
  </si>
  <si>
    <t>f. Substituir o TMF dos barcos que correm em flotilha para 1,0000.</t>
  </si>
  <si>
    <r>
      <t>g. Classificação os Grupos/Flotilhas</t>
    </r>
    <r>
      <rPr>
        <sz val="12"/>
        <rFont val="Times New Roman"/>
        <family val="1"/>
      </rPr>
      <t xml:space="preserve">: selecionar e classificar cada grupo RGS e Flotilha pelo TEMPO CORRIGIDO (coluna “O”). </t>
    </r>
  </si>
  <si>
    <r>
      <t>h. Classificação Geral RGS</t>
    </r>
    <r>
      <rPr>
        <sz val="12"/>
        <rFont val="Times New Roman"/>
        <family val="1"/>
      </rPr>
      <t xml:space="preserve"> - selecionar os barcos constantes da Classificação Geral RGS, de cada percurso, e classificar pelo Tempo Corrigido (coluna O);</t>
    </r>
  </si>
  <si>
    <r>
      <t>i. 1º LUGAR GERAL RGS</t>
    </r>
    <r>
      <rPr>
        <sz val="12"/>
        <rFont val="Times New Roman"/>
        <family val="1"/>
      </rPr>
      <t xml:space="preserve"> – selecionar os 5 primeiros colocados da Classificação Geral RGS, copiar e inserir as linhas copiadas no lugar de Destaque de Mérito de cada percurso.</t>
    </r>
  </si>
  <si>
    <t>BRAZUNDUNGA</t>
  </si>
  <si>
    <t>VIDA</t>
  </si>
  <si>
    <t>JACARE</t>
  </si>
  <si>
    <t>DIADORIM</t>
  </si>
  <si>
    <t xml:space="preserve">HAKUNA </t>
  </si>
  <si>
    <t>OS PIRATA</t>
  </si>
  <si>
    <t>FLOTILHA:  VELAMAR 22  -  (R-B)</t>
  </si>
  <si>
    <t>FLOTILHA:  MICRO 19  -  (R-B)</t>
  </si>
  <si>
    <t>AEOLUS</t>
  </si>
  <si>
    <t>PITCHOCO</t>
  </si>
  <si>
    <r>
      <t>APURADOR:</t>
    </r>
    <r>
      <rPr>
        <sz val="10"/>
        <rFont val="Times New Roman"/>
        <family val="1"/>
      </rPr>
      <t xml:space="preserve"> </t>
    </r>
  </si>
  <si>
    <t>ZEUS</t>
  </si>
  <si>
    <t>DNF</t>
  </si>
  <si>
    <t>BREAKOUT</t>
  </si>
  <si>
    <t xml:space="preserve"> </t>
  </si>
  <si>
    <t>FOX 19</t>
  </si>
  <si>
    <t>REGATA ANIVERSÁRIO DO ICB - 56 anos</t>
  </si>
  <si>
    <t>10/MAR/2016</t>
  </si>
  <si>
    <t>Rogerio Caetano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</si>
</sst>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"/>
    <numFmt numFmtId="182" formatCode="00"/>
    <numFmt numFmtId="183" formatCode="0000"/>
    <numFmt numFmtId="184" formatCode="dd/mm/yy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4"/>
      <color indexed="12"/>
      <name val="Times New Roman"/>
      <family val="1"/>
    </font>
    <font>
      <u val="single"/>
      <sz val="8.5"/>
      <color indexed="36"/>
      <name val="MS Sans Serif"/>
      <family val="2"/>
    </font>
    <font>
      <sz val="8"/>
      <name val="MS Sans Serif"/>
      <family val="2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2" fillId="16" borderId="1" applyNumberFormat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" fillId="22" borderId="1" applyNumberFormat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40" fillId="2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80" fontId="11" fillId="0" borderId="0" xfId="0" applyNumberFormat="1" applyFont="1" applyAlignment="1">
      <alignment horizontal="center"/>
    </xf>
    <xf numFmtId="0" fontId="14" fillId="0" borderId="0" xfId="0" applyFont="1" applyBorder="1" applyAlignment="1" applyProtection="1">
      <alignment horizontal="center" vertical="top"/>
      <protection locked="0"/>
    </xf>
    <xf numFmtId="180" fontId="14" fillId="0" borderId="0" xfId="0" applyNumberFormat="1" applyFont="1" applyBorder="1" applyAlignment="1" applyProtection="1">
      <alignment horizontal="center" vertical="top"/>
      <protection locked="0"/>
    </xf>
    <xf numFmtId="0" fontId="18" fillId="26" borderId="10" xfId="0" applyNumberFormat="1" applyFont="1" applyFill="1" applyBorder="1" applyAlignment="1" applyProtection="1">
      <alignment horizontal="center" vertical="top"/>
      <protection locked="0"/>
    </xf>
    <xf numFmtId="0" fontId="14" fillId="26" borderId="11" xfId="0" applyNumberFormat="1" applyFont="1" applyFill="1" applyBorder="1" applyAlignment="1" applyProtection="1">
      <alignment horizontal="center" vertical="top"/>
      <protection locked="0"/>
    </xf>
    <xf numFmtId="0" fontId="14" fillId="26" borderId="12" xfId="0" applyNumberFormat="1" applyFont="1" applyFill="1" applyBorder="1" applyAlignment="1" applyProtection="1">
      <alignment horizontal="center" vertical="top"/>
      <protection locked="0"/>
    </xf>
    <xf numFmtId="0" fontId="14" fillId="26" borderId="13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8" fillId="26" borderId="12" xfId="0" applyNumberFormat="1" applyFont="1" applyFill="1" applyBorder="1" applyAlignment="1" applyProtection="1">
      <alignment horizontal="center" vertical="top"/>
      <protection locked="0"/>
    </xf>
    <xf numFmtId="0" fontId="18" fillId="26" borderId="11" xfId="0" applyFont="1" applyFill="1" applyBorder="1" applyAlignment="1" applyProtection="1">
      <alignment horizontal="center" vertical="top"/>
      <protection locked="0"/>
    </xf>
    <xf numFmtId="0" fontId="18" fillId="26" borderId="12" xfId="0" applyFont="1" applyFill="1" applyBorder="1" applyAlignment="1" applyProtection="1">
      <alignment horizontal="center" vertical="top"/>
      <protection locked="0"/>
    </xf>
    <xf numFmtId="1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horizontal="center" vertical="top"/>
      <protection locked="0"/>
    </xf>
    <xf numFmtId="181" fontId="13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11" xfId="0" applyFont="1" applyBorder="1" applyAlignment="1" applyProtection="1">
      <alignment vertical="top"/>
      <protection locked="0"/>
    </xf>
    <xf numFmtId="0" fontId="13" fillId="0" borderId="12" xfId="0" applyFont="1" applyBorder="1" applyAlignment="1" applyProtection="1">
      <alignment vertical="top"/>
      <protection locked="0"/>
    </xf>
    <xf numFmtId="0" fontId="14" fillId="0" borderId="12" xfId="0" applyFont="1" applyBorder="1" applyAlignment="1" applyProtection="1">
      <alignment horizontal="center" vertical="top"/>
      <protection locked="0"/>
    </xf>
    <xf numFmtId="0" fontId="14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13" xfId="0" applyNumberFormat="1" applyFont="1" applyBorder="1" applyAlignment="1" applyProtection="1">
      <alignment horizontal="center" vertical="center"/>
      <protection locked="0"/>
    </xf>
    <xf numFmtId="0" fontId="18" fillId="26" borderId="14" xfId="0" applyNumberFormat="1" applyFont="1" applyFill="1" applyBorder="1" applyAlignment="1" applyProtection="1">
      <alignment horizontal="center" vertical="top"/>
      <protection locked="0"/>
    </xf>
    <xf numFmtId="0" fontId="18" fillId="26" borderId="15" xfId="0" applyFont="1" applyFill="1" applyBorder="1" applyAlignment="1" applyProtection="1">
      <alignment horizontal="center" vertical="top"/>
      <protection locked="0"/>
    </xf>
    <xf numFmtId="0" fontId="18" fillId="26" borderId="16" xfId="0" applyFont="1" applyFill="1" applyBorder="1" applyAlignment="1" applyProtection="1">
      <alignment horizontal="center" vertical="top"/>
      <protection locked="0"/>
    </xf>
    <xf numFmtId="180" fontId="18" fillId="26" borderId="16" xfId="0" applyNumberFormat="1" applyFont="1" applyFill="1" applyBorder="1" applyAlignment="1" applyProtection="1">
      <alignment horizontal="center" vertical="top"/>
      <protection locked="0"/>
    </xf>
    <xf numFmtId="49" fontId="18" fillId="26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/>
    </xf>
    <xf numFmtId="0" fontId="10" fillId="26" borderId="12" xfId="0" applyFont="1" applyFill="1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top"/>
      <protection locked="0"/>
    </xf>
    <xf numFmtId="180" fontId="10" fillId="0" borderId="12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 applyProtection="1">
      <alignment horizontal="center" vertical="center"/>
      <protection locked="0"/>
    </xf>
    <xf numFmtId="1" fontId="10" fillId="0" borderId="12" xfId="0" applyNumberFormat="1" applyFont="1" applyBorder="1" applyAlignment="1">
      <alignment horizontal="center" vertical="center"/>
    </xf>
    <xf numFmtId="181" fontId="10" fillId="0" borderId="12" xfId="0" applyNumberFormat="1" applyFont="1" applyBorder="1" applyAlignment="1" applyProtection="1">
      <alignment horizontal="center" vertical="top"/>
      <protection locked="0"/>
    </xf>
    <xf numFmtId="0" fontId="10" fillId="26" borderId="0" xfId="0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180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0" fontId="2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180" fontId="10" fillId="0" borderId="0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1" fontId="11" fillId="26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181" fontId="11" fillId="0" borderId="0" xfId="0" applyNumberFormat="1" applyFont="1" applyBorder="1" applyAlignment="1" applyProtection="1">
      <alignment horizontal="center" vertical="top"/>
      <protection locked="0"/>
    </xf>
    <xf numFmtId="1" fontId="11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180" fontId="22" fillId="0" borderId="0" xfId="0" applyNumberFormat="1" applyFont="1" applyFill="1" applyBorder="1" applyAlignment="1" applyProtection="1">
      <alignment horizontal="center" vertical="top"/>
      <protection locked="0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vertical="top"/>
      <protection locked="0"/>
    </xf>
    <xf numFmtId="180" fontId="11" fillId="0" borderId="0" xfId="0" applyNumberFormat="1" applyFont="1" applyBorder="1" applyAlignment="1" applyProtection="1">
      <alignment horizontal="center" vertical="top"/>
      <protection locked="0"/>
    </xf>
    <xf numFmtId="0" fontId="11" fillId="26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180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5" fillId="0" borderId="0" xfId="44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17" fillId="0" borderId="0" xfId="0" applyFont="1" applyBorder="1" applyAlignment="1">
      <alignment horizontal="justify"/>
    </xf>
    <xf numFmtId="0" fontId="26" fillId="0" borderId="0" xfId="0" applyFont="1" applyBorder="1" applyAlignment="1">
      <alignment horizontal="justify"/>
    </xf>
    <xf numFmtId="0" fontId="10" fillId="0" borderId="17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Border="1" applyAlignment="1" applyProtection="1">
      <alignment horizontal="left" vertical="top"/>
      <protection locked="0"/>
    </xf>
    <xf numFmtId="0" fontId="11" fillId="26" borderId="17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top"/>
      <protection locked="0"/>
    </xf>
    <xf numFmtId="1" fontId="11" fillId="0" borderId="17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 applyProtection="1">
      <alignment horizontal="center" vertical="center"/>
      <protection locked="0"/>
    </xf>
    <xf numFmtId="1" fontId="11" fillId="0" borderId="17" xfId="0" applyNumberFormat="1" applyFont="1" applyFill="1" applyBorder="1" applyAlignment="1" applyProtection="1">
      <alignment horizontal="center" vertical="center"/>
      <protection locked="0"/>
    </xf>
    <xf numFmtId="181" fontId="10" fillId="0" borderId="17" xfId="0" applyNumberFormat="1" applyFont="1" applyBorder="1" applyAlignment="1" applyProtection="1">
      <alignment horizontal="center" vertical="top"/>
      <protection locked="0"/>
    </xf>
    <xf numFmtId="0" fontId="11" fillId="26" borderId="17" xfId="0" applyFont="1" applyFill="1" applyBorder="1" applyAlignment="1" applyProtection="1">
      <alignment vertical="top"/>
      <protection locked="0"/>
    </xf>
    <xf numFmtId="0" fontId="11" fillId="0" borderId="17" xfId="0" applyFont="1" applyFill="1" applyBorder="1" applyAlignment="1" applyProtection="1">
      <alignment horizontal="center" vertical="top"/>
      <protection locked="0"/>
    </xf>
    <xf numFmtId="0" fontId="10" fillId="0" borderId="17" xfId="0" applyFont="1" applyBorder="1" applyAlignment="1" applyProtection="1">
      <alignment horizontal="left" vertical="top"/>
      <protection locked="0"/>
    </xf>
    <xf numFmtId="0" fontId="11" fillId="26" borderId="17" xfId="0" applyFont="1" applyFill="1" applyBorder="1" applyAlignment="1" applyProtection="1">
      <alignment horizontal="center" vertical="top"/>
      <protection locked="0"/>
    </xf>
    <xf numFmtId="0" fontId="10" fillId="0" borderId="17" xfId="0" applyFont="1" applyFill="1" applyBorder="1" applyAlignment="1" applyProtection="1">
      <alignment horizontal="center" vertical="top"/>
      <protection locked="0"/>
    </xf>
    <xf numFmtId="0" fontId="10" fillId="0" borderId="17" xfId="0" applyFont="1" applyBorder="1" applyAlignment="1" applyProtection="1">
      <alignment horizontal="center" vertical="top"/>
      <protection locked="0"/>
    </xf>
    <xf numFmtId="180" fontId="18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left" vertical="center"/>
    </xf>
    <xf numFmtId="1" fontId="11" fillId="0" borderId="17" xfId="0" applyNumberFormat="1" applyFont="1" applyFill="1" applyBorder="1" applyAlignment="1">
      <alignment horizontal="left" vertical="center"/>
    </xf>
    <xf numFmtId="49" fontId="11" fillId="0" borderId="17" xfId="0" applyNumberFormat="1" applyFont="1" applyFill="1" applyBorder="1" applyAlignment="1" applyProtection="1">
      <alignment horizontal="center" vertical="top"/>
      <protection locked="0"/>
    </xf>
    <xf numFmtId="1" fontId="11" fillId="0" borderId="17" xfId="0" applyNumberFormat="1" applyFont="1" applyBorder="1" applyAlignment="1" applyProtection="1">
      <alignment horizontal="center" vertical="center"/>
      <protection locked="0"/>
    </xf>
    <xf numFmtId="0" fontId="10" fillId="26" borderId="17" xfId="0" applyFont="1" applyFill="1" applyBorder="1" applyAlignment="1" applyProtection="1">
      <alignment horizontal="left" vertical="top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1" fontId="10" fillId="0" borderId="17" xfId="0" applyNumberFormat="1" applyFont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27" borderId="17" xfId="0" applyFont="1" applyFill="1" applyBorder="1" applyAlignment="1" applyProtection="1">
      <alignment horizontal="center" vertical="top"/>
      <protection locked="0"/>
    </xf>
    <xf numFmtId="0" fontId="10" fillId="0" borderId="17" xfId="0" applyFont="1" applyFill="1" applyBorder="1" applyAlignment="1" applyProtection="1">
      <alignment horizontal="left" vertical="top"/>
      <protection locked="0"/>
    </xf>
    <xf numFmtId="0" fontId="10" fillId="0" borderId="17" xfId="0" applyFont="1" applyBorder="1" applyAlignment="1">
      <alignment horizontal="center"/>
    </xf>
    <xf numFmtId="0" fontId="11" fillId="26" borderId="17" xfId="0" applyFont="1" applyFill="1" applyBorder="1" applyAlignment="1" applyProtection="1">
      <alignment horizontal="left" vertical="top"/>
      <protection locked="0"/>
    </xf>
    <xf numFmtId="1" fontId="11" fillId="26" borderId="17" xfId="0" applyNumberFormat="1" applyFont="1" applyFill="1" applyBorder="1" applyAlignment="1">
      <alignment horizontal="left" vertical="center"/>
    </xf>
    <xf numFmtId="1" fontId="10" fillId="0" borderId="17" xfId="0" applyNumberFormat="1" applyFont="1" applyFill="1" applyBorder="1" applyAlignment="1">
      <alignment horizontal="center" vertical="center"/>
    </xf>
    <xf numFmtId="183" fontId="10" fillId="0" borderId="17" xfId="0" applyNumberFormat="1" applyFont="1" applyBorder="1" applyAlignment="1" applyProtection="1">
      <alignment horizontal="center" vertical="top"/>
      <protection locked="0"/>
    </xf>
    <xf numFmtId="180" fontId="18" fillId="0" borderId="17" xfId="0" applyNumberFormat="1" applyFont="1" applyBorder="1" applyAlignment="1" applyProtection="1">
      <alignment horizontal="center" vertical="top"/>
      <protection locked="0"/>
    </xf>
    <xf numFmtId="180" fontId="18" fillId="0" borderId="17" xfId="0" applyNumberFormat="1" applyFont="1" applyBorder="1" applyAlignment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top"/>
      <protection locked="0"/>
    </xf>
    <xf numFmtId="0" fontId="18" fillId="0" borderId="17" xfId="0" applyNumberFormat="1" applyFont="1" applyFill="1" applyBorder="1" applyAlignment="1" applyProtection="1">
      <alignment horizontal="center" vertical="top"/>
      <protection locked="0"/>
    </xf>
    <xf numFmtId="180" fontId="18" fillId="0" borderId="0" xfId="0" applyNumberFormat="1" applyFont="1" applyBorder="1" applyAlignment="1">
      <alignment horizontal="center" vertical="center"/>
    </xf>
    <xf numFmtId="0" fontId="10" fillId="26" borderId="17" xfId="0" applyFont="1" applyFill="1" applyBorder="1" applyAlignment="1" applyProtection="1">
      <alignment vertical="top"/>
      <protection locked="0"/>
    </xf>
    <xf numFmtId="0" fontId="21" fillId="26" borderId="17" xfId="0" applyNumberFormat="1" applyFont="1" applyFill="1" applyBorder="1" applyAlignment="1" applyProtection="1">
      <alignment horizontal="center" vertical="top"/>
      <protection locked="0"/>
    </xf>
    <xf numFmtId="0" fontId="21" fillId="26" borderId="17" xfId="0" applyFont="1" applyFill="1" applyBorder="1" applyAlignment="1" applyProtection="1">
      <alignment horizontal="center" vertical="top"/>
      <protection locked="0"/>
    </xf>
    <xf numFmtId="180" fontId="21" fillId="26" borderId="17" xfId="0" applyNumberFormat="1" applyFont="1" applyFill="1" applyBorder="1" applyAlignment="1" applyProtection="1">
      <alignment horizontal="center" vertical="top"/>
      <protection locked="0"/>
    </xf>
    <xf numFmtId="49" fontId="21" fillId="26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top"/>
      <protection locked="0"/>
    </xf>
    <xf numFmtId="0" fontId="18" fillId="26" borderId="17" xfId="0" applyNumberFormat="1" applyFont="1" applyFill="1" applyBorder="1" applyAlignment="1" applyProtection="1">
      <alignment horizontal="center" vertical="top"/>
      <protection locked="0"/>
    </xf>
    <xf numFmtId="0" fontId="18" fillId="26" borderId="17" xfId="0" applyFont="1" applyFill="1" applyBorder="1" applyAlignment="1" applyProtection="1">
      <alignment horizontal="center" vertical="top"/>
      <protection locked="0"/>
    </xf>
    <xf numFmtId="180" fontId="18" fillId="26" borderId="17" xfId="0" applyNumberFormat="1" applyFont="1" applyFill="1" applyBorder="1" applyAlignment="1" applyProtection="1">
      <alignment horizontal="center" vertical="top"/>
      <protection locked="0"/>
    </xf>
    <xf numFmtId="49" fontId="18" fillId="26" borderId="17" xfId="0" applyNumberFormat="1" applyFont="1" applyFill="1" applyBorder="1" applyAlignment="1" applyProtection="1">
      <alignment horizontal="center" vertical="center"/>
      <protection locked="0"/>
    </xf>
    <xf numFmtId="0" fontId="11" fillId="26" borderId="17" xfId="0" applyFont="1" applyFill="1" applyBorder="1" applyAlignment="1">
      <alignment horizontal="center"/>
    </xf>
    <xf numFmtId="0" fontId="18" fillId="26" borderId="16" xfId="0" applyNumberFormat="1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Border="1" applyAlignment="1" applyProtection="1">
      <alignment horizontal="center" vertical="top"/>
      <protection locked="0"/>
    </xf>
    <xf numFmtId="1" fontId="10" fillId="23" borderId="17" xfId="0" applyNumberFormat="1" applyFont="1" applyFill="1" applyBorder="1" applyAlignment="1">
      <alignment horizontal="left" vertical="center"/>
    </xf>
    <xf numFmtId="0" fontId="10" fillId="23" borderId="17" xfId="0" applyFont="1" applyFill="1" applyBorder="1" applyAlignment="1" applyProtection="1">
      <alignment horizontal="center" vertical="top"/>
      <protection locked="0"/>
    </xf>
    <xf numFmtId="0" fontId="11" fillId="28" borderId="17" xfId="0" applyFont="1" applyFill="1" applyBorder="1" applyAlignment="1" applyProtection="1">
      <alignment horizontal="center" vertical="center"/>
      <protection locked="0"/>
    </xf>
    <xf numFmtId="0" fontId="11" fillId="28" borderId="17" xfId="0" applyFont="1" applyFill="1" applyBorder="1" applyAlignment="1" applyProtection="1">
      <alignment horizontal="center" vertical="top"/>
      <protection locked="0"/>
    </xf>
    <xf numFmtId="1" fontId="11" fillId="28" borderId="17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 applyProtection="1">
      <alignment horizontal="center" vertical="top"/>
      <protection locked="0"/>
    </xf>
    <xf numFmtId="0" fontId="13" fillId="0" borderId="17" xfId="0" applyNumberFormat="1" applyFont="1" applyFill="1" applyBorder="1" applyAlignment="1" applyProtection="1">
      <alignment horizontal="center" vertical="top"/>
      <protection locked="0"/>
    </xf>
    <xf numFmtId="0" fontId="18" fillId="27" borderId="17" xfId="0" applyNumberFormat="1" applyFont="1" applyFill="1" applyBorder="1" applyAlignment="1" applyProtection="1">
      <alignment horizontal="center" vertical="top"/>
      <protection locked="0"/>
    </xf>
    <xf numFmtId="0" fontId="10" fillId="27" borderId="17" xfId="0" applyFont="1" applyFill="1" applyBorder="1" applyAlignment="1" applyProtection="1">
      <alignment horizontal="center" vertical="top"/>
      <protection locked="0"/>
    </xf>
    <xf numFmtId="1" fontId="10" fillId="27" borderId="17" xfId="0" applyNumberFormat="1" applyFont="1" applyFill="1" applyBorder="1" applyAlignment="1" applyProtection="1">
      <alignment horizontal="center" vertical="center"/>
      <protection locked="0"/>
    </xf>
    <xf numFmtId="1" fontId="10" fillId="27" borderId="1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top"/>
      <protection locked="0"/>
    </xf>
    <xf numFmtId="0" fontId="19" fillId="0" borderId="0" xfId="0" applyFont="1" applyFill="1" applyBorder="1" applyAlignment="1" applyProtection="1">
      <alignment horizontal="center" vertical="top"/>
      <protection locked="0"/>
    </xf>
    <xf numFmtId="0" fontId="17" fillId="0" borderId="0" xfId="0" applyFont="1" applyAlignment="1">
      <alignment horizontal="left"/>
    </xf>
    <xf numFmtId="0" fontId="17" fillId="0" borderId="0" xfId="0" applyFont="1" applyBorder="1" applyAlignment="1" applyProtection="1">
      <alignment horizontal="left" vertical="top"/>
      <protection locked="0"/>
    </xf>
    <xf numFmtId="0" fontId="11" fillId="29" borderId="0" xfId="0" applyFont="1" applyFill="1" applyAlignment="1">
      <alignment/>
    </xf>
    <xf numFmtId="1" fontId="10" fillId="30" borderId="17" xfId="0" applyNumberFormat="1" applyFont="1" applyFill="1" applyBorder="1" applyAlignment="1" applyProtection="1">
      <alignment horizontal="center" vertical="center"/>
      <protection locked="0"/>
    </xf>
    <xf numFmtId="181" fontId="10" fillId="30" borderId="17" xfId="0" applyNumberFormat="1" applyFont="1" applyFill="1" applyBorder="1" applyAlignment="1" applyProtection="1">
      <alignment horizontal="center" vertical="top"/>
      <protection locked="0"/>
    </xf>
    <xf numFmtId="0" fontId="21" fillId="0" borderId="17" xfId="0" applyNumberFormat="1" applyFont="1" applyFill="1" applyBorder="1" applyAlignment="1" applyProtection="1">
      <alignment horizontal="center" vertical="top"/>
      <protection locked="0"/>
    </xf>
    <xf numFmtId="0" fontId="18" fillId="0" borderId="17" xfId="0" applyNumberFormat="1" applyFont="1" applyFill="1" applyBorder="1" applyAlignment="1" applyProtection="1">
      <alignment horizontal="center" vertical="top"/>
      <protection locked="0"/>
    </xf>
    <xf numFmtId="0" fontId="19" fillId="4" borderId="18" xfId="0" applyFont="1" applyFill="1" applyBorder="1" applyAlignment="1" applyProtection="1">
      <alignment vertical="top"/>
      <protection locked="0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10" fillId="27" borderId="17" xfId="0" applyFont="1" applyFill="1" applyBorder="1" applyAlignment="1" applyProtection="1">
      <alignment horizontal="left" vertical="top"/>
      <protection locked="0"/>
    </xf>
    <xf numFmtId="0" fontId="10" fillId="28" borderId="17" xfId="0" applyFont="1" applyFill="1" applyBorder="1" applyAlignment="1" applyProtection="1">
      <alignment vertical="top"/>
      <protection locked="0"/>
    </xf>
    <xf numFmtId="49" fontId="16" fillId="31" borderId="0" xfId="0" applyNumberFormat="1" applyFont="1" applyFill="1" applyAlignment="1">
      <alignment/>
    </xf>
    <xf numFmtId="0" fontId="13" fillId="0" borderId="17" xfId="0" applyNumberFormat="1" applyFont="1" applyFill="1" applyBorder="1" applyAlignment="1" applyProtection="1">
      <alignment horizontal="center" vertical="top"/>
      <protection locked="0"/>
    </xf>
    <xf numFmtId="0" fontId="11" fillId="27" borderId="17" xfId="0" applyNumberFormat="1" applyFont="1" applyFill="1" applyBorder="1" applyAlignment="1" applyProtection="1">
      <alignment horizontal="center" vertical="top"/>
      <protection locked="0"/>
    </xf>
    <xf numFmtId="0" fontId="14" fillId="27" borderId="17" xfId="0" applyNumberFormat="1" applyFont="1" applyFill="1" applyBorder="1" applyAlignment="1" applyProtection="1">
      <alignment horizontal="center" vertical="top"/>
      <protection locked="0"/>
    </xf>
    <xf numFmtId="180" fontId="14" fillId="28" borderId="17" xfId="50" applyNumberFormat="1" applyFont="1" applyFill="1" applyBorder="1" applyAlignment="1">
      <alignment horizontal="center" vertical="center" wrapText="1"/>
      <protection/>
    </xf>
    <xf numFmtId="180" fontId="14" fillId="0" borderId="17" xfId="0" applyNumberFormat="1" applyFont="1" applyBorder="1" applyAlignment="1">
      <alignment horizontal="center" vertical="center"/>
    </xf>
    <xf numFmtId="180" fontId="13" fillId="0" borderId="17" xfId="0" applyNumberFormat="1" applyFont="1" applyBorder="1" applyAlignment="1">
      <alignment horizontal="center" vertical="center"/>
    </xf>
    <xf numFmtId="180" fontId="13" fillId="0" borderId="17" xfId="0" applyNumberFormat="1" applyFont="1" applyFill="1" applyBorder="1" applyAlignment="1">
      <alignment horizontal="center" vertical="center"/>
    </xf>
    <xf numFmtId="180" fontId="13" fillId="28" borderId="17" xfId="50" applyNumberFormat="1" applyFont="1" applyFill="1" applyBorder="1" applyAlignment="1">
      <alignment horizontal="center" vertical="center" wrapText="1"/>
      <protection/>
    </xf>
    <xf numFmtId="0" fontId="19" fillId="27" borderId="0" xfId="0" applyFont="1" applyFill="1" applyBorder="1" applyAlignment="1" applyProtection="1">
      <alignment vertical="top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justify"/>
    </xf>
    <xf numFmtId="1" fontId="11" fillId="27" borderId="17" xfId="0" applyNumberFormat="1" applyFont="1" applyFill="1" applyBorder="1" applyAlignment="1">
      <alignment horizontal="center" vertical="center"/>
    </xf>
    <xf numFmtId="180" fontId="14" fillId="0" borderId="17" xfId="0" applyNumberFormat="1" applyFont="1" applyFill="1" applyBorder="1" applyAlignment="1">
      <alignment horizontal="center" vertical="center"/>
    </xf>
    <xf numFmtId="0" fontId="10" fillId="26" borderId="17" xfId="0" applyFont="1" applyFill="1" applyBorder="1" applyAlignment="1" applyProtection="1">
      <alignment vertical="top"/>
      <protection locked="0"/>
    </xf>
    <xf numFmtId="0" fontId="10" fillId="0" borderId="17" xfId="0" applyFont="1" applyBorder="1" applyAlignment="1" applyProtection="1">
      <alignment horizontal="left" vertical="top"/>
      <protection locked="0"/>
    </xf>
    <xf numFmtId="1" fontId="10" fillId="0" borderId="17" xfId="0" applyNumberFormat="1" applyFont="1" applyFill="1" applyBorder="1" applyAlignment="1">
      <alignment horizontal="left" vertical="center"/>
    </xf>
    <xf numFmtId="1" fontId="10" fillId="26" borderId="17" xfId="0" applyNumberFormat="1" applyFont="1" applyFill="1" applyBorder="1" applyAlignment="1">
      <alignment horizontal="left" vertical="center"/>
    </xf>
    <xf numFmtId="1" fontId="10" fillId="26" borderId="17" xfId="0" applyNumberFormat="1" applyFont="1" applyFill="1" applyBorder="1" applyAlignment="1">
      <alignment horizontal="left" vertical="center"/>
    </xf>
    <xf numFmtId="0" fontId="10" fillId="26" borderId="17" xfId="0" applyFont="1" applyFill="1" applyBorder="1" applyAlignment="1" applyProtection="1">
      <alignment horizontal="left" vertical="top"/>
      <protection locked="0"/>
    </xf>
    <xf numFmtId="0" fontId="10" fillId="0" borderId="17" xfId="0" applyFont="1" applyFill="1" applyBorder="1" applyAlignment="1" applyProtection="1">
      <alignment horizontal="left" vertical="top"/>
      <protection locked="0"/>
    </xf>
    <xf numFmtId="180" fontId="13" fillId="27" borderId="17" xfId="0" applyNumberFormat="1" applyFont="1" applyFill="1" applyBorder="1" applyAlignment="1">
      <alignment horizontal="center" vertical="center"/>
    </xf>
    <xf numFmtId="0" fontId="21" fillId="27" borderId="17" xfId="0" applyNumberFormat="1" applyFont="1" applyFill="1" applyBorder="1" applyAlignment="1" applyProtection="1">
      <alignment horizontal="center" vertical="top"/>
      <protection locked="0"/>
    </xf>
    <xf numFmtId="180" fontId="14" fillId="0" borderId="17" xfId="0" applyNumberFormat="1" applyFont="1" applyBorder="1" applyAlignment="1" applyProtection="1">
      <alignment horizontal="center" vertical="top"/>
      <protection locked="0"/>
    </xf>
    <xf numFmtId="181" fontId="11" fillId="0" borderId="17" xfId="0" applyNumberFormat="1" applyFont="1" applyBorder="1" applyAlignment="1" applyProtection="1">
      <alignment horizontal="center" vertical="top"/>
      <protection locked="0"/>
    </xf>
    <xf numFmtId="0" fontId="18" fillId="27" borderId="17" xfId="0" applyNumberFormat="1" applyFont="1" applyFill="1" applyBorder="1" applyAlignment="1" applyProtection="1">
      <alignment horizontal="center" vertical="top"/>
      <protection locked="0"/>
    </xf>
    <xf numFmtId="0" fontId="33" fillId="27" borderId="17" xfId="0" applyNumberFormat="1" applyFont="1" applyFill="1" applyBorder="1" applyAlignment="1" applyProtection="1">
      <alignment horizontal="center" vertical="top"/>
      <protection locked="0"/>
    </xf>
    <xf numFmtId="1" fontId="11" fillId="23" borderId="17" xfId="0" applyNumberFormat="1" applyFont="1" applyFill="1" applyBorder="1" applyAlignment="1">
      <alignment horizontal="center" vertical="center"/>
    </xf>
    <xf numFmtId="1" fontId="10" fillId="23" borderId="17" xfId="0" applyNumberFormat="1" applyFont="1" applyFill="1" applyBorder="1" applyAlignment="1" applyProtection="1">
      <alignment horizontal="center" vertical="center"/>
      <protection locked="0"/>
    </xf>
    <xf numFmtId="181" fontId="10" fillId="23" borderId="17" xfId="0" applyNumberFormat="1" applyFont="1" applyFill="1" applyBorder="1" applyAlignment="1" applyProtection="1">
      <alignment horizontal="center" vertical="top"/>
      <protection locked="0"/>
    </xf>
    <xf numFmtId="0" fontId="18" fillId="23" borderId="17" xfId="0" applyNumberFormat="1" applyFont="1" applyFill="1" applyBorder="1" applyAlignment="1" applyProtection="1">
      <alignment horizontal="center" vertical="top"/>
      <protection locked="0"/>
    </xf>
    <xf numFmtId="0" fontId="11" fillId="32" borderId="17" xfId="0" applyFont="1" applyFill="1" applyBorder="1" applyAlignment="1" applyProtection="1">
      <alignment horizontal="center" vertical="center"/>
      <protection locked="0"/>
    </xf>
    <xf numFmtId="0" fontId="10" fillId="23" borderId="17" xfId="0" applyFont="1" applyFill="1" applyBorder="1" applyAlignment="1">
      <alignment horizontal="center"/>
    </xf>
    <xf numFmtId="1" fontId="10" fillId="23" borderId="17" xfId="0" applyNumberFormat="1" applyFont="1" applyFill="1" applyBorder="1" applyAlignment="1">
      <alignment horizontal="center" vertical="center"/>
    </xf>
    <xf numFmtId="0" fontId="10" fillId="32" borderId="17" xfId="0" applyFont="1" applyFill="1" applyBorder="1" applyAlignment="1" applyProtection="1">
      <alignment vertical="top"/>
      <protection locked="0"/>
    </xf>
    <xf numFmtId="0" fontId="14" fillId="0" borderId="17" xfId="0" applyFont="1" applyBorder="1" applyAlignment="1">
      <alignment horizontal="center"/>
    </xf>
    <xf numFmtId="180" fontId="18" fillId="26" borderId="17" xfId="0" applyNumberFormat="1" applyFont="1" applyFill="1" applyBorder="1" applyAlignment="1" applyProtection="1">
      <alignment horizontal="center" vertical="top"/>
      <protection locked="0"/>
    </xf>
    <xf numFmtId="0" fontId="19" fillId="33" borderId="0" xfId="0" applyNumberFormat="1" applyFont="1" applyFill="1" applyBorder="1" applyAlignment="1" applyProtection="1">
      <alignment horizontal="center" vertical="center"/>
      <protection locked="0"/>
    </xf>
    <xf numFmtId="0" fontId="28" fillId="32" borderId="19" xfId="0" applyFont="1" applyFill="1" applyBorder="1" applyAlignment="1" applyProtection="1">
      <alignment horizontal="center" vertical="center"/>
      <protection locked="0"/>
    </xf>
    <xf numFmtId="0" fontId="18" fillId="26" borderId="16" xfId="0" applyNumberFormat="1" applyFont="1" applyFill="1" applyBorder="1" applyAlignment="1" applyProtection="1">
      <alignment horizontal="center" vertical="top"/>
      <protection locked="0"/>
    </xf>
    <xf numFmtId="0" fontId="19" fillId="33" borderId="0" xfId="0" applyFont="1" applyFill="1" applyBorder="1" applyAlignment="1" applyProtection="1">
      <alignment horizontal="center" vertical="top"/>
      <protection locked="0"/>
    </xf>
    <xf numFmtId="181" fontId="0" fillId="0" borderId="0" xfId="0" applyNumberFormat="1" applyAlignment="1">
      <alignment/>
    </xf>
    <xf numFmtId="0" fontId="18" fillId="23" borderId="17" xfId="0" applyNumberFormat="1" applyFont="1" applyFill="1" applyBorder="1" applyAlignment="1" applyProtection="1">
      <alignment horizontal="center" vertical="top"/>
      <protection locked="0"/>
    </xf>
    <xf numFmtId="0" fontId="10" fillId="23" borderId="17" xfId="0" applyFont="1" applyFill="1" applyBorder="1" applyAlignment="1" applyProtection="1">
      <alignment horizontal="left" vertical="top"/>
      <protection locked="0"/>
    </xf>
    <xf numFmtId="0" fontId="11" fillId="23" borderId="17" xfId="0" applyFont="1" applyFill="1" applyBorder="1" applyAlignment="1" applyProtection="1">
      <alignment horizontal="center" vertical="center"/>
      <protection locked="0"/>
    </xf>
    <xf numFmtId="0" fontId="11" fillId="23" borderId="17" xfId="0" applyFont="1" applyFill="1" applyBorder="1" applyAlignment="1" applyProtection="1">
      <alignment horizontal="center" vertical="top"/>
      <protection locked="0"/>
    </xf>
    <xf numFmtId="180" fontId="13" fillId="23" borderId="17" xfId="0" applyNumberFormat="1" applyFont="1" applyFill="1" applyBorder="1" applyAlignment="1">
      <alignment horizontal="center" vertical="center"/>
    </xf>
    <xf numFmtId="180" fontId="13" fillId="34" borderId="17" xfId="50" applyNumberFormat="1" applyFont="1" applyFill="1" applyBorder="1" applyAlignment="1">
      <alignment horizontal="center" vertical="center" wrapText="1"/>
      <protection/>
    </xf>
    <xf numFmtId="1" fontId="11" fillId="23" borderId="17" xfId="0" applyNumberFormat="1" applyFont="1" applyFill="1" applyBorder="1" applyAlignment="1" applyProtection="1">
      <alignment horizontal="center" vertical="center"/>
      <protection locked="0"/>
    </xf>
    <xf numFmtId="0" fontId="14" fillId="23" borderId="17" xfId="0" applyFont="1" applyFill="1" applyBorder="1" applyAlignment="1">
      <alignment horizontal="center"/>
    </xf>
    <xf numFmtId="0" fontId="10" fillId="23" borderId="17" xfId="0" applyFont="1" applyFill="1" applyBorder="1" applyAlignment="1" applyProtection="1">
      <alignment horizontal="left" vertical="top"/>
      <protection locked="0"/>
    </xf>
    <xf numFmtId="0" fontId="14" fillId="23" borderId="17" xfId="0" applyNumberFormat="1" applyFont="1" applyFill="1" applyBorder="1" applyAlignment="1" applyProtection="1">
      <alignment horizontal="center" vertical="top"/>
      <protection locked="0"/>
    </xf>
    <xf numFmtId="0" fontId="10" fillId="32" borderId="17" xfId="0" applyFont="1" applyFill="1" applyBorder="1" applyAlignment="1" applyProtection="1">
      <alignment horizontal="left" vertical="top"/>
      <protection locked="0"/>
    </xf>
    <xf numFmtId="0" fontId="11" fillId="32" borderId="17" xfId="0" applyFont="1" applyFill="1" applyBorder="1" applyAlignment="1" applyProtection="1">
      <alignment horizontal="center" vertical="top"/>
      <protection locked="0"/>
    </xf>
    <xf numFmtId="0" fontId="16" fillId="31" borderId="0" xfId="0" applyFont="1" applyFill="1" applyBorder="1" applyAlignment="1" applyProtection="1">
      <alignment horizontal="center" vertical="top"/>
      <protection locked="0"/>
    </xf>
    <xf numFmtId="0" fontId="16" fillId="31" borderId="0" xfId="0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 applyProtection="1">
      <alignment horizontal="center" vertical="top"/>
      <protection locked="0"/>
    </xf>
    <xf numFmtId="0" fontId="14" fillId="0" borderId="10" xfId="0" applyFont="1" applyBorder="1" applyAlignment="1">
      <alignment horizontal="center" vertical="top"/>
    </xf>
    <xf numFmtId="0" fontId="20" fillId="0" borderId="0" xfId="0" applyFont="1" applyFill="1" applyBorder="1" applyAlignment="1" applyProtection="1">
      <alignment horizontal="center" vertical="top"/>
      <protection locked="0"/>
    </xf>
    <xf numFmtId="0" fontId="18" fillId="26" borderId="13" xfId="0" applyNumberFormat="1" applyFont="1" applyFill="1" applyBorder="1" applyAlignment="1" applyProtection="1">
      <alignment horizontal="center" vertical="top"/>
      <protection locked="0"/>
    </xf>
    <xf numFmtId="0" fontId="18" fillId="26" borderId="12" xfId="0" applyFont="1" applyFill="1" applyBorder="1" applyAlignment="1" applyProtection="1">
      <alignment horizontal="center" vertical="top"/>
      <protection locked="0"/>
    </xf>
    <xf numFmtId="0" fontId="14" fillId="0" borderId="12" xfId="0" applyFont="1" applyBorder="1" applyAlignment="1" applyProtection="1">
      <alignment horizontal="center" vertical="top"/>
      <protection locked="0"/>
    </xf>
    <xf numFmtId="0" fontId="19" fillId="33" borderId="0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top"/>
      <protection locked="0"/>
    </xf>
    <xf numFmtId="0" fontId="19" fillId="0" borderId="21" xfId="0" applyFont="1" applyFill="1" applyBorder="1" applyAlignment="1" applyProtection="1">
      <alignment horizontal="center" vertical="top"/>
      <protection locked="0"/>
    </xf>
    <xf numFmtId="0" fontId="19" fillId="0" borderId="22" xfId="0" applyFont="1" applyFill="1" applyBorder="1" applyAlignment="1" applyProtection="1">
      <alignment horizontal="center" vertical="top"/>
      <protection locked="0"/>
    </xf>
    <xf numFmtId="180" fontId="21" fillId="26" borderId="17" xfId="0" applyNumberFormat="1" applyFont="1" applyFill="1" applyBorder="1" applyAlignment="1" applyProtection="1">
      <alignment horizontal="center" vertical="top"/>
      <protection locked="0"/>
    </xf>
    <xf numFmtId="0" fontId="21" fillId="26" borderId="17" xfId="0" applyNumberFormat="1" applyFont="1" applyFill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180" fontId="18" fillId="26" borderId="16" xfId="0" applyNumberFormat="1" applyFont="1" applyFill="1" applyBorder="1" applyAlignment="1" applyProtection="1">
      <alignment horizontal="center" vertical="top"/>
      <protection locked="0"/>
    </xf>
    <xf numFmtId="180" fontId="21" fillId="26" borderId="17" xfId="0" applyNumberFormat="1" applyFont="1" applyFill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26" borderId="17" xfId="0" applyNumberFormat="1" applyFont="1" applyFill="1" applyBorder="1" applyAlignment="1" applyProtection="1">
      <alignment horizontal="center" vertical="top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1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vob.t5.com.br/Planilha_apuracao.xl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"/>
  <sheetViews>
    <sheetView tabSelected="1" view="pageBreakPreview" zoomScale="85" zoomScaleNormal="75" zoomScaleSheetLayoutView="85" zoomScalePageLayoutView="0" workbookViewId="0" topLeftCell="A3">
      <selection activeCell="U125" sqref="U125"/>
    </sheetView>
  </sheetViews>
  <sheetFormatPr defaultColWidth="5.7109375" defaultRowHeight="12.75"/>
  <cols>
    <col min="1" max="1" width="6.140625" style="1" customWidth="1"/>
    <col min="2" max="2" width="19.421875" style="0" customWidth="1"/>
    <col min="3" max="3" width="4.421875" style="0" customWidth="1"/>
    <col min="4" max="4" width="7.57421875" style="0" customWidth="1"/>
    <col min="5" max="5" width="16.57421875" style="1" customWidth="1"/>
    <col min="6" max="6" width="8.421875" style="0" customWidth="1"/>
    <col min="7" max="7" width="8.140625" style="2" customWidth="1"/>
    <col min="8" max="10" width="5.421875" style="0" customWidth="1"/>
    <col min="11" max="11" width="6.140625" style="0" hidden="1" customWidth="1"/>
    <col min="15" max="15" width="17.7109375" style="0" customWidth="1"/>
  </cols>
  <sheetData>
    <row r="1" spans="11:15" ht="12.75" hidden="1">
      <c r="K1" s="93">
        <f>IF(I1&lt;$M$9,(I1-$M$9)+60,I1-$M$9)</f>
        <v>54</v>
      </c>
      <c r="L1" s="93">
        <f>IF(I1&lt;$M$9,(H1-$L$9)-1,H1-$L$9)</f>
        <v>-11</v>
      </c>
      <c r="M1" s="93">
        <f>IF(J1&lt;$N$9,K1-1,K1)</f>
        <v>54</v>
      </c>
      <c r="N1" s="93">
        <f>IF(J1&lt;$N$9,(J1+60)-$N$9,J1-$N$9)</f>
        <v>0</v>
      </c>
      <c r="O1" s="95">
        <f>((3600*L1)+(M1*60)+N1)*G1</f>
        <v>0</v>
      </c>
    </row>
    <row r="2" spans="11:15" ht="12.75" hidden="1">
      <c r="K2" s="93">
        <f>IF(I2&lt;$M$19,(I2-$M$19)+60,I2-$M$19)</f>
        <v>40</v>
      </c>
      <c r="L2" s="93">
        <f>IF(I2&lt;$M$19,(H2-$L$19)-1,H2-$L$19)</f>
        <v>-11</v>
      </c>
      <c r="M2" s="93">
        <f>IF(J2&lt;$N$19,K2-1,K2)</f>
        <v>40</v>
      </c>
      <c r="N2" s="93">
        <f>IF(J2&lt;$N$19,(J2+60)-$N$19,J2-$N$19)</f>
        <v>0</v>
      </c>
      <c r="O2" s="95">
        <f>((3600*L2)+(M2*60)+N2)*G2</f>
        <v>0</v>
      </c>
    </row>
    <row r="3" spans="1:15" ht="18.75">
      <c r="A3" s="219" t="s">
        <v>13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5" ht="18.75">
      <c r="A4" s="220" t="s">
        <v>152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154"/>
      <c r="O4" s="165" t="s">
        <v>153</v>
      </c>
    </row>
    <row r="5" spans="1:15" ht="15.75" customHeight="1">
      <c r="A5" s="8"/>
      <c r="B5" s="7"/>
      <c r="C5" s="7"/>
      <c r="D5" s="7"/>
      <c r="E5" s="7"/>
      <c r="F5" s="7"/>
      <c r="G5" s="9"/>
      <c r="H5" s="7"/>
      <c r="I5" s="7"/>
      <c r="J5" s="7"/>
      <c r="K5" s="7"/>
      <c r="L5" s="7"/>
      <c r="M5" s="7"/>
      <c r="N5" s="7"/>
      <c r="O5" s="7"/>
    </row>
    <row r="6" spans="1:15" ht="16.5" customHeight="1">
      <c r="A6" s="221" t="s">
        <v>115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1:15" ht="6.75" customHeight="1" thickBo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15" ht="16.5" customHeight="1" thickBot="1">
      <c r="A8" s="151"/>
      <c r="B8" s="151"/>
      <c r="C8" s="151"/>
      <c r="D8" s="151"/>
      <c r="E8" s="151"/>
      <c r="F8" s="10"/>
      <c r="G8" s="11"/>
      <c r="H8" s="10"/>
      <c r="I8" s="10"/>
      <c r="J8" s="10"/>
      <c r="K8" s="10"/>
      <c r="L8" s="12" t="s">
        <v>14</v>
      </c>
      <c r="M8" s="12" t="s">
        <v>15</v>
      </c>
      <c r="N8" s="12" t="s">
        <v>16</v>
      </c>
      <c r="O8" s="151"/>
    </row>
    <row r="9" spans="1:15" ht="16.5" customHeight="1" thickBot="1">
      <c r="A9" s="151"/>
      <c r="B9" s="151"/>
      <c r="C9" s="151"/>
      <c r="D9" s="151"/>
      <c r="E9" s="151"/>
      <c r="F9" s="222" t="s">
        <v>17</v>
      </c>
      <c r="G9" s="222"/>
      <c r="H9" s="222"/>
      <c r="I9" s="222"/>
      <c r="J9" s="222"/>
      <c r="K9" s="222"/>
      <c r="L9" s="13">
        <v>10</v>
      </c>
      <c r="M9" s="14">
        <v>6</v>
      </c>
      <c r="N9" s="15">
        <v>0</v>
      </c>
      <c r="O9" s="151"/>
    </row>
    <row r="10" spans="1:15" ht="6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</row>
    <row r="11" spans="1:15" s="6" customFormat="1" ht="15.75" hidden="1">
      <c r="A11" s="223" t="s">
        <v>30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s="6" customFormat="1" ht="4.5" customHeight="1" hidden="1" thickBot="1">
      <c r="A12" s="27"/>
      <c r="B12" s="10"/>
      <c r="C12" s="10"/>
      <c r="D12" s="10"/>
      <c r="E12" s="10"/>
      <c r="F12" s="10"/>
      <c r="G12" s="11"/>
      <c r="H12" s="10"/>
      <c r="I12" s="10"/>
      <c r="J12" s="10"/>
      <c r="K12" s="10"/>
      <c r="L12" s="10"/>
      <c r="M12" s="10"/>
      <c r="N12" s="10"/>
      <c r="O12" s="10"/>
    </row>
    <row r="13" spans="1:15" ht="16.5" customHeight="1" hidden="1" thickBot="1">
      <c r="A13" s="17" t="s">
        <v>19</v>
      </c>
      <c r="B13" s="18" t="s">
        <v>20</v>
      </c>
      <c r="C13" s="19" t="s">
        <v>21</v>
      </c>
      <c r="D13" s="225" t="s">
        <v>23</v>
      </c>
      <c r="E13" s="225"/>
      <c r="F13" s="225" t="s">
        <v>24</v>
      </c>
      <c r="G13" s="225"/>
      <c r="H13" s="19"/>
      <c r="I13" s="19"/>
      <c r="J13" s="19"/>
      <c r="K13" s="19"/>
      <c r="L13" s="224" t="s">
        <v>28</v>
      </c>
      <c r="M13" s="224"/>
      <c r="N13" s="224"/>
      <c r="O13" s="10"/>
    </row>
    <row r="14" spans="1:15" ht="15" customHeight="1" hidden="1" thickBot="1">
      <c r="A14" s="150">
        <v>1</v>
      </c>
      <c r="B14" s="28"/>
      <c r="C14" s="29"/>
      <c r="D14" s="226"/>
      <c r="E14" s="226"/>
      <c r="F14" s="226"/>
      <c r="G14" s="226"/>
      <c r="H14" s="30"/>
      <c r="I14" s="30"/>
      <c r="J14" s="30"/>
      <c r="K14" s="30"/>
      <c r="L14" s="31"/>
      <c r="M14" s="31"/>
      <c r="N14" s="32"/>
      <c r="O14" s="10"/>
    </row>
    <row r="15" spans="1:15" ht="15" customHeight="1" thickBo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</row>
    <row r="16" spans="1:15" ht="15" customHeight="1" thickBot="1">
      <c r="A16" s="228" t="s">
        <v>107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30"/>
    </row>
    <row r="17" spans="1:15" ht="6" customHeight="1" thickBot="1">
      <c r="A17" s="151"/>
      <c r="B17" s="151"/>
      <c r="C17" s="151"/>
      <c r="D17" s="151"/>
      <c r="E17" s="151"/>
      <c r="O17" s="151"/>
    </row>
    <row r="18" spans="1:15" ht="15" customHeight="1" thickBot="1">
      <c r="A18" s="27"/>
      <c r="B18" s="46"/>
      <c r="C18" s="47"/>
      <c r="D18" s="22"/>
      <c r="E18" s="22"/>
      <c r="F18" s="10"/>
      <c r="G18" s="11"/>
      <c r="H18" s="10"/>
      <c r="I18" s="10"/>
      <c r="J18" s="10"/>
      <c r="K18" s="10"/>
      <c r="L18" s="12" t="s">
        <v>14</v>
      </c>
      <c r="M18" s="12" t="s">
        <v>15</v>
      </c>
      <c r="N18" s="12" t="s">
        <v>16</v>
      </c>
      <c r="O18" s="51"/>
    </row>
    <row r="19" spans="1:15" ht="15" customHeight="1" thickBot="1">
      <c r="A19" s="27"/>
      <c r="B19" s="46"/>
      <c r="C19" s="47"/>
      <c r="D19" s="22"/>
      <c r="E19" s="22"/>
      <c r="F19" s="222" t="s">
        <v>17</v>
      </c>
      <c r="G19" s="222"/>
      <c r="H19" s="222"/>
      <c r="I19" s="222"/>
      <c r="J19" s="222"/>
      <c r="K19" s="222"/>
      <c r="L19" s="13">
        <v>10</v>
      </c>
      <c r="M19" s="14">
        <v>20</v>
      </c>
      <c r="N19" s="15">
        <v>0</v>
      </c>
      <c r="O19" s="51"/>
    </row>
    <row r="20" ht="5.25" customHeight="1"/>
    <row r="21" spans="1:15" ht="15" customHeight="1" hidden="1">
      <c r="A21" s="223" t="s">
        <v>30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</row>
    <row r="22" spans="1:15" ht="6.75" customHeight="1" hidden="1" thickBot="1">
      <c r="A22" s="27"/>
      <c r="B22" s="10"/>
      <c r="C22" s="10"/>
      <c r="D22" s="10"/>
      <c r="E22" s="10"/>
      <c r="F22" s="10"/>
      <c r="G22" s="11"/>
      <c r="H22" s="10"/>
      <c r="I22" s="10"/>
      <c r="J22" s="10"/>
      <c r="K22" s="10"/>
      <c r="L22" s="10"/>
      <c r="M22" s="10"/>
      <c r="N22" s="10"/>
      <c r="O22" s="10"/>
    </row>
    <row r="23" spans="1:15" ht="15" customHeight="1" hidden="1" thickBot="1">
      <c r="A23" s="17" t="s">
        <v>19</v>
      </c>
      <c r="B23" s="18" t="s">
        <v>20</v>
      </c>
      <c r="C23" s="19" t="s">
        <v>21</v>
      </c>
      <c r="D23" s="225" t="s">
        <v>23</v>
      </c>
      <c r="E23" s="225"/>
      <c r="F23" s="225" t="s">
        <v>24</v>
      </c>
      <c r="G23" s="225"/>
      <c r="H23" s="19"/>
      <c r="I23" s="19"/>
      <c r="J23" s="19"/>
      <c r="K23" s="19"/>
      <c r="L23" s="224" t="s">
        <v>28</v>
      </c>
      <c r="M23" s="224"/>
      <c r="N23" s="224"/>
      <c r="O23" s="10"/>
    </row>
    <row r="24" spans="1:15" ht="15" customHeight="1" hidden="1" thickBot="1">
      <c r="A24" s="150">
        <v>1</v>
      </c>
      <c r="B24" s="28"/>
      <c r="C24" s="29"/>
      <c r="D24" s="226"/>
      <c r="E24" s="226"/>
      <c r="F24" s="226"/>
      <c r="G24" s="226"/>
      <c r="H24" s="30"/>
      <c r="I24" s="30"/>
      <c r="J24" s="30"/>
      <c r="K24" s="30"/>
      <c r="L24" s="31"/>
      <c r="M24" s="31"/>
      <c r="N24" s="32"/>
      <c r="O24" s="10"/>
    </row>
    <row r="25" spans="1:15" s="26" customFormat="1" ht="15" customHeight="1">
      <c r="A25" s="27"/>
      <c r="B25" s="46"/>
      <c r="C25" s="47"/>
      <c r="D25" s="22"/>
      <c r="E25" s="22"/>
      <c r="F25" s="22"/>
      <c r="G25" s="48"/>
      <c r="H25" s="49"/>
      <c r="I25" s="49"/>
      <c r="J25" s="50"/>
      <c r="K25" s="49"/>
      <c r="L25" s="49"/>
      <c r="M25" s="49"/>
      <c r="N25" s="49"/>
      <c r="O25" s="51"/>
    </row>
    <row r="26" spans="1:15" s="3" customFormat="1" ht="16.5" customHeight="1">
      <c r="A26" s="227" t="s">
        <v>116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</row>
    <row r="27" spans="1:15" s="3" customFormat="1" ht="16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s="3" customFormat="1" ht="16.5" customHeight="1">
      <c r="A28" s="8"/>
      <c r="B28" s="233" t="s">
        <v>112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</row>
    <row r="29" spans="1:15" s="3" customFormat="1" ht="13.5" customHeight="1">
      <c r="A29" s="125" t="s">
        <v>19</v>
      </c>
      <c r="B29" s="126" t="s">
        <v>20</v>
      </c>
      <c r="C29" s="126" t="s">
        <v>21</v>
      </c>
      <c r="D29" s="126" t="s">
        <v>22</v>
      </c>
      <c r="E29" s="126" t="s">
        <v>23</v>
      </c>
      <c r="F29" s="126" t="s">
        <v>24</v>
      </c>
      <c r="G29" s="127" t="s">
        <v>25</v>
      </c>
      <c r="H29" s="231" t="s">
        <v>26</v>
      </c>
      <c r="I29" s="231"/>
      <c r="J29" s="231"/>
      <c r="K29" s="127" t="s">
        <v>27</v>
      </c>
      <c r="L29" s="232" t="s">
        <v>28</v>
      </c>
      <c r="M29" s="232"/>
      <c r="N29" s="232"/>
      <c r="O29" s="128" t="s">
        <v>29</v>
      </c>
    </row>
    <row r="30" spans="1:15" s="5" customFormat="1" ht="12.75">
      <c r="A30" s="200">
        <v>1</v>
      </c>
      <c r="B30" s="163" t="s">
        <v>120</v>
      </c>
      <c r="C30" s="90" t="s">
        <v>31</v>
      </c>
      <c r="D30" s="91">
        <v>2348</v>
      </c>
      <c r="E30" s="112" t="s">
        <v>121</v>
      </c>
      <c r="F30" s="91" t="s">
        <v>35</v>
      </c>
      <c r="G30" s="171">
        <v>0.8961</v>
      </c>
      <c r="H30" s="92">
        <v>11</v>
      </c>
      <c r="I30" s="92">
        <v>23</v>
      </c>
      <c r="J30" s="93">
        <v>15</v>
      </c>
      <c r="K30" s="93">
        <f>IF(I30&lt;$M$9,(I30-$M$9)+60,I30-$M$9)</f>
        <v>17</v>
      </c>
      <c r="L30" s="93">
        <f>IF(I30&lt;$M$9,(H30-$L$9)-1,H30-$L$9)</f>
        <v>1</v>
      </c>
      <c r="M30" s="93">
        <f>IF(J30&lt;$N$9,K30-1,K30)</f>
        <v>17</v>
      </c>
      <c r="N30" s="93">
        <f>IF(J30&lt;$N$9,(J30+60)-$N$9,J30-$N$9)</f>
        <v>15</v>
      </c>
      <c r="O30" s="95">
        <f>((3600*L30)+(M30*60)+N30)*G30</f>
        <v>4153.4235</v>
      </c>
    </row>
    <row r="31" spans="1:15" s="5" customFormat="1" ht="12.75">
      <c r="A31" s="142">
        <v>2</v>
      </c>
      <c r="B31" s="107" t="s">
        <v>118</v>
      </c>
      <c r="C31" s="99" t="s">
        <v>31</v>
      </c>
      <c r="D31" s="99">
        <v>2010</v>
      </c>
      <c r="E31" s="101" t="s">
        <v>119</v>
      </c>
      <c r="F31" s="99" t="s">
        <v>32</v>
      </c>
      <c r="G31" s="171">
        <v>0.9269</v>
      </c>
      <c r="H31" s="93">
        <v>11</v>
      </c>
      <c r="I31" s="93">
        <v>37</v>
      </c>
      <c r="J31" s="109">
        <v>15</v>
      </c>
      <c r="K31" s="93">
        <f>IF(I31&lt;$M$9,(I31-$M$9)+60,I31-$M$9)</f>
        <v>31</v>
      </c>
      <c r="L31" s="93">
        <f>IF(I31&lt;$M$9,(H31-$L$9)-1,H31-$L$9)</f>
        <v>1</v>
      </c>
      <c r="M31" s="93">
        <f>IF(J31&lt;$N$9,K31-1,K31)</f>
        <v>31</v>
      </c>
      <c r="N31" s="93">
        <f>IF(J31&lt;$N$9,(J31+60)-$N$9,J31-$N$9)</f>
        <v>15</v>
      </c>
      <c r="O31" s="95">
        <f>((3600*L31)+(M31*60)+N31)*G31</f>
        <v>5074.7775</v>
      </c>
    </row>
    <row r="32" spans="1:15" s="5" customFormat="1" ht="12.75">
      <c r="A32" s="168"/>
      <c r="B32" s="107" t="s">
        <v>139</v>
      </c>
      <c r="C32" s="99" t="s">
        <v>105</v>
      </c>
      <c r="D32" s="99">
        <v>2328</v>
      </c>
      <c r="E32" s="91" t="s">
        <v>117</v>
      </c>
      <c r="F32" s="99" t="s">
        <v>37</v>
      </c>
      <c r="G32" s="120">
        <v>0.9496</v>
      </c>
      <c r="H32" s="106"/>
      <c r="I32" s="106"/>
      <c r="J32" s="92"/>
      <c r="K32" s="106"/>
      <c r="L32" s="106"/>
      <c r="M32" s="106"/>
      <c r="N32" s="106"/>
      <c r="O32" s="189" t="s">
        <v>148</v>
      </c>
    </row>
    <row r="33" spans="1:15" s="5" customFormat="1" ht="12.75">
      <c r="A33" s="190"/>
      <c r="B33" s="163" t="s">
        <v>106</v>
      </c>
      <c r="C33" s="90" t="s">
        <v>31</v>
      </c>
      <c r="D33" s="112">
        <v>3110</v>
      </c>
      <c r="E33" s="145" t="s">
        <v>2</v>
      </c>
      <c r="F33" s="112" t="s">
        <v>35</v>
      </c>
      <c r="G33" s="186">
        <v>0.9661</v>
      </c>
      <c r="H33" s="177"/>
      <c r="I33" s="177"/>
      <c r="J33" s="146"/>
      <c r="K33" s="93"/>
      <c r="L33" s="93"/>
      <c r="M33" s="93"/>
      <c r="N33" s="93"/>
      <c r="O33" s="189" t="s">
        <v>148</v>
      </c>
    </row>
    <row r="34" spans="1:15" s="5" customFormat="1" ht="12.75">
      <c r="A34" s="191"/>
      <c r="B34" s="184" t="s">
        <v>92</v>
      </c>
      <c r="C34" s="175" t="s">
        <v>105</v>
      </c>
      <c r="D34" s="100">
        <v>2326</v>
      </c>
      <c r="E34" s="100" t="s">
        <v>93</v>
      </c>
      <c r="F34" s="100" t="s">
        <v>35</v>
      </c>
      <c r="G34" s="102">
        <v>1.0664</v>
      </c>
      <c r="H34" s="93"/>
      <c r="I34" s="93"/>
      <c r="J34" s="109"/>
      <c r="K34" s="106"/>
      <c r="L34" s="106"/>
      <c r="M34" s="106"/>
      <c r="N34" s="106"/>
      <c r="O34" s="189" t="s">
        <v>148</v>
      </c>
    </row>
    <row r="35" spans="1:15" s="5" customFormat="1" ht="12.75">
      <c r="A35" s="52"/>
      <c r="B35" s="53"/>
      <c r="C35" s="47"/>
      <c r="D35" s="54"/>
      <c r="E35" s="55"/>
      <c r="F35" s="55"/>
      <c r="G35" s="56"/>
      <c r="H35" s="49"/>
      <c r="I35" s="49"/>
      <c r="J35" s="50"/>
      <c r="K35" s="49"/>
      <c r="L35" s="49"/>
      <c r="M35" s="49"/>
      <c r="N35" s="49"/>
      <c r="O35" s="51"/>
    </row>
    <row r="36" spans="1:15" s="5" customFormat="1" ht="12.75">
      <c r="A36" s="8"/>
      <c r="B36" s="233" t="s">
        <v>113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</row>
    <row r="37" spans="1:15" s="5" customFormat="1" ht="12.75">
      <c r="A37" s="125" t="s">
        <v>19</v>
      </c>
      <c r="B37" s="126" t="s">
        <v>20</v>
      </c>
      <c r="C37" s="126" t="s">
        <v>21</v>
      </c>
      <c r="D37" s="126" t="s">
        <v>22</v>
      </c>
      <c r="E37" s="126" t="s">
        <v>23</v>
      </c>
      <c r="F37" s="126" t="s">
        <v>24</v>
      </c>
      <c r="G37" s="127" t="s">
        <v>25</v>
      </c>
      <c r="H37" s="235" t="s">
        <v>26</v>
      </c>
      <c r="I37" s="235"/>
      <c r="J37" s="235"/>
      <c r="K37" s="127" t="s">
        <v>27</v>
      </c>
      <c r="L37" s="232" t="s">
        <v>28</v>
      </c>
      <c r="M37" s="232"/>
      <c r="N37" s="232"/>
      <c r="O37" s="128" t="s">
        <v>29</v>
      </c>
    </row>
    <row r="38" spans="1:15" ht="13.5" customHeight="1">
      <c r="A38" s="168">
        <v>1</v>
      </c>
      <c r="B38" s="185" t="s">
        <v>103</v>
      </c>
      <c r="C38" s="90" t="s">
        <v>38</v>
      </c>
      <c r="D38" s="114">
        <v>2181</v>
      </c>
      <c r="E38" s="114" t="s">
        <v>104</v>
      </c>
      <c r="F38" s="114" t="s">
        <v>37</v>
      </c>
      <c r="G38" s="186">
        <v>0.8952</v>
      </c>
      <c r="H38" s="93">
        <v>11</v>
      </c>
      <c r="I38" s="93">
        <v>13</v>
      </c>
      <c r="J38" s="109">
        <v>25</v>
      </c>
      <c r="K38" s="155">
        <f aca="true" t="shared" si="0" ref="K38:K43">IF($A$140="U",IF(I38&lt;$M$9,(I38-$M$9)+60,I38-$M$9),IF(I38&lt;$M$19,(I38-$M$19)+60,I38-$M$19))</f>
        <v>53</v>
      </c>
      <c r="L38" s="155">
        <f aca="true" t="shared" si="1" ref="L38:L43">IF($A$140="U",IF(I38&lt;$M$9,(H38-$L$9)-1,H38-$L$9),IF(I38&lt;$M$19,(H38-$L$19)-1,H38-$L$19))</f>
        <v>0</v>
      </c>
      <c r="M38" s="155">
        <f aca="true" t="shared" si="2" ref="M38:M43">IF($A$140="U",IF(J38&lt;$N$9,K38-1,K38),IF(J38&lt;$N$19,K38-1,K38))</f>
        <v>53</v>
      </c>
      <c r="N38" s="155">
        <f aca="true" t="shared" si="3" ref="N38:N43">IF($A$140="U",IF(J38&lt;$N$9,(J38+60)-$N$9,J38-$N$9),IF(J38&lt;$N$19,(J38+60)-$N$19,J38-$N$19))</f>
        <v>25</v>
      </c>
      <c r="O38" s="156">
        <f aca="true" t="shared" si="4" ref="O38:O43">((3600*L38)+(M38*60)+N38)*G38</f>
        <v>2869.116</v>
      </c>
    </row>
    <row r="39" spans="1:15" ht="13.5" customHeight="1">
      <c r="A39" s="168">
        <v>2</v>
      </c>
      <c r="B39" s="103" t="s">
        <v>78</v>
      </c>
      <c r="C39" s="117" t="s">
        <v>38</v>
      </c>
      <c r="D39" s="100">
        <v>17</v>
      </c>
      <c r="E39" s="100" t="s">
        <v>75</v>
      </c>
      <c r="F39" s="100" t="s">
        <v>32</v>
      </c>
      <c r="G39" s="173">
        <v>0.8477</v>
      </c>
      <c r="H39" s="106">
        <v>11</v>
      </c>
      <c r="I39" s="109">
        <v>18</v>
      </c>
      <c r="J39" s="109">
        <v>8</v>
      </c>
      <c r="K39" s="155">
        <f t="shared" si="0"/>
        <v>58</v>
      </c>
      <c r="L39" s="155">
        <f t="shared" si="1"/>
        <v>0</v>
      </c>
      <c r="M39" s="155">
        <f t="shared" si="2"/>
        <v>58</v>
      </c>
      <c r="N39" s="155">
        <f t="shared" si="3"/>
        <v>8</v>
      </c>
      <c r="O39" s="156">
        <f t="shared" si="4"/>
        <v>2956.7776</v>
      </c>
    </row>
    <row r="40" spans="1:15" ht="13.5" customHeight="1">
      <c r="A40" s="168">
        <v>3</v>
      </c>
      <c r="B40" s="181" t="s">
        <v>95</v>
      </c>
      <c r="C40" s="90" t="s">
        <v>38</v>
      </c>
      <c r="D40" s="97">
        <v>2149</v>
      </c>
      <c r="E40" s="97" t="s">
        <v>1</v>
      </c>
      <c r="F40" s="97" t="s">
        <v>34</v>
      </c>
      <c r="G40" s="173">
        <v>0.8627</v>
      </c>
      <c r="H40" s="92">
        <v>11</v>
      </c>
      <c r="I40" s="92">
        <v>19</v>
      </c>
      <c r="J40" s="92">
        <v>25</v>
      </c>
      <c r="K40" s="155">
        <f t="shared" si="0"/>
        <v>59</v>
      </c>
      <c r="L40" s="155">
        <f t="shared" si="1"/>
        <v>0</v>
      </c>
      <c r="M40" s="155">
        <f t="shared" si="2"/>
        <v>59</v>
      </c>
      <c r="N40" s="155">
        <f t="shared" si="3"/>
        <v>25</v>
      </c>
      <c r="O40" s="156">
        <f t="shared" si="4"/>
        <v>3075.5255</v>
      </c>
    </row>
    <row r="41" spans="1:15" ht="13.5" customHeight="1">
      <c r="A41" s="168">
        <v>4</v>
      </c>
      <c r="B41" s="184" t="s">
        <v>61</v>
      </c>
      <c r="C41" s="90" t="s">
        <v>38</v>
      </c>
      <c r="D41" s="97">
        <v>2000</v>
      </c>
      <c r="E41" s="97" t="s">
        <v>60</v>
      </c>
      <c r="F41" s="97" t="s">
        <v>35</v>
      </c>
      <c r="G41" s="119">
        <v>0.8973</v>
      </c>
      <c r="H41" s="92">
        <v>11</v>
      </c>
      <c r="I41" s="92">
        <v>19</v>
      </c>
      <c r="J41" s="92">
        <v>10</v>
      </c>
      <c r="K41" s="155">
        <f t="shared" si="0"/>
        <v>59</v>
      </c>
      <c r="L41" s="155">
        <f t="shared" si="1"/>
        <v>0</v>
      </c>
      <c r="M41" s="155">
        <f t="shared" si="2"/>
        <v>59</v>
      </c>
      <c r="N41" s="155">
        <f t="shared" si="3"/>
        <v>10</v>
      </c>
      <c r="O41" s="156">
        <f t="shared" si="4"/>
        <v>3185.415</v>
      </c>
    </row>
    <row r="42" spans="1:15" ht="13.5" customHeight="1">
      <c r="A42" s="168">
        <v>5</v>
      </c>
      <c r="B42" s="107" t="s">
        <v>39</v>
      </c>
      <c r="C42" s="90" t="s">
        <v>38</v>
      </c>
      <c r="D42" s="145">
        <v>2264</v>
      </c>
      <c r="E42" s="112" t="s">
        <v>0</v>
      </c>
      <c r="F42" s="112" t="s">
        <v>35</v>
      </c>
      <c r="G42" s="102">
        <v>0.9438</v>
      </c>
      <c r="H42" s="146">
        <v>11</v>
      </c>
      <c r="I42" s="146">
        <v>24</v>
      </c>
      <c r="J42" s="147">
        <v>1</v>
      </c>
      <c r="K42" s="155">
        <f t="shared" si="0"/>
        <v>4</v>
      </c>
      <c r="L42" s="155">
        <f t="shared" si="1"/>
        <v>1</v>
      </c>
      <c r="M42" s="155">
        <f t="shared" si="2"/>
        <v>4</v>
      </c>
      <c r="N42" s="155">
        <f t="shared" si="3"/>
        <v>1</v>
      </c>
      <c r="O42" s="156">
        <f t="shared" si="4"/>
        <v>3625.1358</v>
      </c>
    </row>
    <row r="43" spans="1:15" ht="13.5" customHeight="1">
      <c r="A43" s="168">
        <v>6</v>
      </c>
      <c r="B43" s="98" t="s">
        <v>149</v>
      </c>
      <c r="C43" s="90" t="s">
        <v>38</v>
      </c>
      <c r="D43" s="100" t="s">
        <v>150</v>
      </c>
      <c r="E43" s="100" t="s">
        <v>151</v>
      </c>
      <c r="F43" s="101" t="s">
        <v>36</v>
      </c>
      <c r="G43" s="119">
        <v>0.8973</v>
      </c>
      <c r="H43" s="92">
        <v>11</v>
      </c>
      <c r="I43" s="92">
        <v>48</v>
      </c>
      <c r="J43" s="92">
        <v>6</v>
      </c>
      <c r="K43" s="155">
        <f t="shared" si="0"/>
        <v>28</v>
      </c>
      <c r="L43" s="155">
        <f t="shared" si="1"/>
        <v>1</v>
      </c>
      <c r="M43" s="155">
        <f t="shared" si="2"/>
        <v>28</v>
      </c>
      <c r="N43" s="155">
        <f t="shared" si="3"/>
        <v>6</v>
      </c>
      <c r="O43" s="156">
        <f t="shared" si="4"/>
        <v>4743.1278</v>
      </c>
    </row>
    <row r="44" spans="1:15" ht="13.5" customHeight="1">
      <c r="A44" s="143"/>
      <c r="B44" s="115" t="s">
        <v>141</v>
      </c>
      <c r="C44" s="90" t="s">
        <v>38</v>
      </c>
      <c r="D44" s="111">
        <v>117</v>
      </c>
      <c r="E44" s="97" t="s">
        <v>60</v>
      </c>
      <c r="F44" s="97" t="s">
        <v>35</v>
      </c>
      <c r="G44" s="102">
        <v>0.9438</v>
      </c>
      <c r="H44" s="92"/>
      <c r="I44" s="92"/>
      <c r="J44" s="92"/>
      <c r="K44" s="155"/>
      <c r="L44" s="155"/>
      <c r="M44" s="155"/>
      <c r="N44" s="155"/>
      <c r="O44" s="156" t="s">
        <v>148</v>
      </c>
    </row>
    <row r="45" spans="1:15" ht="13.5" customHeight="1">
      <c r="A45" s="158"/>
      <c r="B45" s="98" t="s">
        <v>108</v>
      </c>
      <c r="C45" s="117" t="s">
        <v>38</v>
      </c>
      <c r="D45" s="101"/>
      <c r="E45" s="101" t="s">
        <v>75</v>
      </c>
      <c r="F45" s="101" t="s">
        <v>32</v>
      </c>
      <c r="G45" s="119">
        <v>0.8973</v>
      </c>
      <c r="H45" s="106"/>
      <c r="I45" s="106"/>
      <c r="J45" s="106"/>
      <c r="K45" s="155"/>
      <c r="L45" s="155"/>
      <c r="M45" s="155"/>
      <c r="N45" s="155"/>
      <c r="O45" s="156" t="s">
        <v>148</v>
      </c>
    </row>
    <row r="46" spans="1:15" ht="13.5" customHeight="1">
      <c r="A46" s="190"/>
      <c r="B46" s="113" t="s">
        <v>3</v>
      </c>
      <c r="C46" s="108" t="s">
        <v>38</v>
      </c>
      <c r="D46" s="114">
        <v>784</v>
      </c>
      <c r="E46" s="114" t="s">
        <v>4</v>
      </c>
      <c r="F46" s="114" t="s">
        <v>35</v>
      </c>
      <c r="G46" s="172">
        <v>0.8709</v>
      </c>
      <c r="H46" s="93"/>
      <c r="I46" s="93"/>
      <c r="J46" s="109"/>
      <c r="K46" s="155"/>
      <c r="L46" s="155"/>
      <c r="M46" s="155"/>
      <c r="N46" s="155"/>
      <c r="O46" s="156" t="s">
        <v>148</v>
      </c>
    </row>
    <row r="47" spans="1:15" ht="12.75">
      <c r="A47" s="52"/>
      <c r="B47" s="53"/>
      <c r="C47" s="47"/>
      <c r="D47" s="54"/>
      <c r="E47" s="55"/>
      <c r="F47" s="55"/>
      <c r="G47" s="56"/>
      <c r="H47" s="49"/>
      <c r="I47" s="49"/>
      <c r="J47" s="50"/>
      <c r="K47" s="49"/>
      <c r="L47" s="49"/>
      <c r="M47" s="49"/>
      <c r="N47" s="49"/>
      <c r="O47" s="51"/>
    </row>
    <row r="48" spans="1:15" s="5" customFormat="1" ht="12.75">
      <c r="A48" s="8"/>
      <c r="B48" s="233" t="s">
        <v>110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</row>
    <row r="49" spans="1:15" ht="12.75">
      <c r="A49" s="125" t="s">
        <v>19</v>
      </c>
      <c r="B49" s="126" t="s">
        <v>20</v>
      </c>
      <c r="C49" s="126" t="s">
        <v>21</v>
      </c>
      <c r="D49" s="126" t="s">
        <v>22</v>
      </c>
      <c r="E49" s="126" t="s">
        <v>23</v>
      </c>
      <c r="F49" s="126" t="s">
        <v>24</v>
      </c>
      <c r="G49" s="127" t="s">
        <v>25</v>
      </c>
      <c r="H49" s="231" t="s">
        <v>26</v>
      </c>
      <c r="I49" s="231"/>
      <c r="J49" s="231"/>
      <c r="K49" s="127" t="s">
        <v>27</v>
      </c>
      <c r="L49" s="232" t="s">
        <v>28</v>
      </c>
      <c r="M49" s="232"/>
      <c r="N49" s="232"/>
      <c r="O49" s="128" t="s">
        <v>29</v>
      </c>
    </row>
    <row r="50" spans="1:15" s="5" customFormat="1" ht="12.75">
      <c r="A50" s="143">
        <v>1</v>
      </c>
      <c r="B50" s="115" t="s">
        <v>145</v>
      </c>
      <c r="C50" s="90" t="s">
        <v>43</v>
      </c>
      <c r="D50" s="100"/>
      <c r="E50" s="100" t="s">
        <v>44</v>
      </c>
      <c r="F50" s="100" t="s">
        <v>35</v>
      </c>
      <c r="G50" s="120">
        <v>0.9359</v>
      </c>
      <c r="H50" s="109">
        <v>11</v>
      </c>
      <c r="I50" s="109">
        <v>25</v>
      </c>
      <c r="J50" s="109">
        <v>45</v>
      </c>
      <c r="K50" s="155">
        <f>IF($A$140="U",IF(I50&lt;$M$9,(I50-$M$9)+60,I50-$M$9),IF(I50&lt;$M$19,(I50-$M$19)+60,I50-$M$19))</f>
        <v>5</v>
      </c>
      <c r="L50" s="155">
        <f>IF($A$140="U",IF(I50&lt;$M$9,(H50-$L$9)-1,H50-$L$9),IF(I50&lt;$M$19,(H50-$L$19)-1,H50-$L$19))</f>
        <v>1</v>
      </c>
      <c r="M50" s="155">
        <f>IF($A$140="U",IF(J50&lt;$N$9,K50-1,K50),IF(J50&lt;$N$19,K50-1,K50))</f>
        <v>5</v>
      </c>
      <c r="N50" s="155">
        <f>IF($A$140="U",IF(J50&lt;$N$9,(J50+60)-$N$9,J50-$N$9),IF(J50&lt;$N$19,(J50+60)-$N$19,J50-$N$19))</f>
        <v>45</v>
      </c>
      <c r="O50" s="156">
        <f>((3600*L50)+(M50*60)+N50)*G50</f>
        <v>3692.1254999999996</v>
      </c>
    </row>
    <row r="51" spans="1:15" ht="12.75" customHeight="1">
      <c r="A51" s="88"/>
      <c r="B51" s="96" t="s">
        <v>147</v>
      </c>
      <c r="C51" s="90" t="s">
        <v>40</v>
      </c>
      <c r="D51" s="105" t="s">
        <v>42</v>
      </c>
      <c r="E51" s="97" t="s">
        <v>41</v>
      </c>
      <c r="F51" s="97" t="s">
        <v>35</v>
      </c>
      <c r="G51" s="120">
        <v>0.8968</v>
      </c>
      <c r="H51" s="109"/>
      <c r="I51" s="109"/>
      <c r="J51" s="92"/>
      <c r="K51" s="155"/>
      <c r="L51" s="155"/>
      <c r="M51" s="155"/>
      <c r="N51" s="155"/>
      <c r="O51" s="156" t="s">
        <v>148</v>
      </c>
    </row>
    <row r="52" spans="1:15" ht="12.75">
      <c r="A52" s="52"/>
      <c r="B52" s="148"/>
      <c r="C52" s="74"/>
      <c r="D52" s="68"/>
      <c r="E52" s="68"/>
      <c r="F52" s="68"/>
      <c r="G52" s="123"/>
      <c r="H52" s="62"/>
      <c r="I52" s="62"/>
      <c r="J52" s="149"/>
      <c r="K52" s="63"/>
      <c r="L52" s="63"/>
      <c r="M52" s="63"/>
      <c r="N52" s="63"/>
      <c r="O52" s="64"/>
    </row>
    <row r="53" spans="1:15" ht="15.75">
      <c r="A53" s="202" t="s">
        <v>45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</row>
    <row r="54" spans="1:15" ht="12.75">
      <c r="A54" s="8"/>
      <c r="B54" s="57"/>
      <c r="C54" s="57"/>
      <c r="D54" s="58"/>
      <c r="E54" s="59"/>
      <c r="F54" s="59"/>
      <c r="G54" s="60"/>
      <c r="H54" s="60"/>
      <c r="I54" s="60"/>
      <c r="J54" s="60"/>
      <c r="K54" s="60"/>
      <c r="L54" s="24"/>
      <c r="M54" s="24"/>
      <c r="N54" s="24"/>
      <c r="O54" s="25"/>
    </row>
    <row r="55" spans="1:15" ht="13.5" customHeight="1">
      <c r="A55" s="8"/>
      <c r="B55" s="236" t="s">
        <v>114</v>
      </c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</row>
    <row r="56" spans="1:15" ht="13.5" customHeight="1">
      <c r="A56" s="130" t="s">
        <v>19</v>
      </c>
      <c r="B56" s="131" t="s">
        <v>20</v>
      </c>
      <c r="C56" s="131" t="s">
        <v>21</v>
      </c>
      <c r="D56" s="131" t="s">
        <v>22</v>
      </c>
      <c r="E56" s="131" t="s">
        <v>23</v>
      </c>
      <c r="F56" s="131" t="s">
        <v>24</v>
      </c>
      <c r="G56" s="132" t="s">
        <v>25</v>
      </c>
      <c r="H56" s="201" t="s">
        <v>26</v>
      </c>
      <c r="I56" s="201"/>
      <c r="J56" s="201"/>
      <c r="K56" s="132" t="s">
        <v>27</v>
      </c>
      <c r="L56" s="237" t="s">
        <v>28</v>
      </c>
      <c r="M56" s="237"/>
      <c r="N56" s="237"/>
      <c r="O56" s="133" t="s">
        <v>29</v>
      </c>
    </row>
    <row r="57" spans="1:15" ht="12.75">
      <c r="A57" s="168">
        <v>1</v>
      </c>
      <c r="B57" s="103" t="s">
        <v>8</v>
      </c>
      <c r="C57" s="110" t="s">
        <v>31</v>
      </c>
      <c r="D57" s="97">
        <v>1936</v>
      </c>
      <c r="E57" s="97" t="s">
        <v>6</v>
      </c>
      <c r="F57" s="97" t="s">
        <v>35</v>
      </c>
      <c r="G57" s="170">
        <v>1</v>
      </c>
      <c r="H57" s="92">
        <v>11</v>
      </c>
      <c r="I57" s="92">
        <v>15</v>
      </c>
      <c r="J57" s="92">
        <v>37</v>
      </c>
      <c r="K57" s="93">
        <f aca="true" t="shared" si="5" ref="K57:K71">IF(I57&lt;$M$9,(I57-$M$9)+60,I57-$M$9)</f>
        <v>9</v>
      </c>
      <c r="L57" s="93">
        <f aca="true" t="shared" si="6" ref="L57:L71">IF(I57&lt;$M$9,(H57-$L$9)-1,H57-$L$9)</f>
        <v>1</v>
      </c>
      <c r="M57" s="93">
        <f aca="true" t="shared" si="7" ref="M57:M71">IF(J57&lt;$N$9,K57-1,K57)</f>
        <v>9</v>
      </c>
      <c r="N57" s="93">
        <f aca="true" t="shared" si="8" ref="N57:N71">IF(J57&lt;$N$9,(J57+60)-$N$9,J57-$N$9)</f>
        <v>37</v>
      </c>
      <c r="O57" s="95">
        <f aca="true" t="shared" si="9" ref="O57:O71">((3600*L57)+(M57*60)+N57)*G57</f>
        <v>4177</v>
      </c>
    </row>
    <row r="58" spans="1:15" ht="12.75">
      <c r="A58" s="167">
        <v>2</v>
      </c>
      <c r="B58" s="103" t="s">
        <v>12</v>
      </c>
      <c r="C58" s="110" t="s">
        <v>31</v>
      </c>
      <c r="D58" s="97">
        <v>2121</v>
      </c>
      <c r="E58" s="97" t="s">
        <v>6</v>
      </c>
      <c r="F58" s="97" t="s">
        <v>35</v>
      </c>
      <c r="G58" s="170">
        <v>1</v>
      </c>
      <c r="H58" s="92">
        <v>11</v>
      </c>
      <c r="I58" s="92">
        <v>15</v>
      </c>
      <c r="J58" s="92">
        <v>43</v>
      </c>
      <c r="K58" s="93">
        <f t="shared" si="5"/>
        <v>9</v>
      </c>
      <c r="L58" s="93">
        <f t="shared" si="6"/>
        <v>1</v>
      </c>
      <c r="M58" s="93">
        <f t="shared" si="7"/>
        <v>9</v>
      </c>
      <c r="N58" s="93">
        <f t="shared" si="8"/>
        <v>43</v>
      </c>
      <c r="O58" s="95">
        <f t="shared" si="9"/>
        <v>4183</v>
      </c>
    </row>
    <row r="59" spans="1:15" ht="12.75">
      <c r="A59" s="168">
        <v>3</v>
      </c>
      <c r="B59" s="116" t="s">
        <v>10</v>
      </c>
      <c r="C59" s="110" t="s">
        <v>31</v>
      </c>
      <c r="D59" s="97">
        <v>1869</v>
      </c>
      <c r="E59" s="97" t="s">
        <v>6</v>
      </c>
      <c r="F59" s="97" t="s">
        <v>35</v>
      </c>
      <c r="G59" s="170">
        <v>1</v>
      </c>
      <c r="H59" s="92">
        <v>11</v>
      </c>
      <c r="I59" s="92">
        <v>16</v>
      </c>
      <c r="J59" s="92">
        <v>30</v>
      </c>
      <c r="K59" s="93">
        <f t="shared" si="5"/>
        <v>10</v>
      </c>
      <c r="L59" s="93">
        <f t="shared" si="6"/>
        <v>1</v>
      </c>
      <c r="M59" s="93">
        <f t="shared" si="7"/>
        <v>10</v>
      </c>
      <c r="N59" s="93">
        <f t="shared" si="8"/>
        <v>30</v>
      </c>
      <c r="O59" s="95">
        <f t="shared" si="9"/>
        <v>4230</v>
      </c>
    </row>
    <row r="60" spans="1:15" ht="12.75">
      <c r="A60" s="167">
        <v>4</v>
      </c>
      <c r="B60" s="104" t="s">
        <v>5</v>
      </c>
      <c r="C60" s="110" t="s">
        <v>31</v>
      </c>
      <c r="D60" s="97">
        <v>3091</v>
      </c>
      <c r="E60" s="97" t="s">
        <v>6</v>
      </c>
      <c r="F60" s="97" t="s">
        <v>35</v>
      </c>
      <c r="G60" s="170">
        <v>1</v>
      </c>
      <c r="H60" s="110">
        <v>11</v>
      </c>
      <c r="I60" s="110">
        <v>18</v>
      </c>
      <c r="J60" s="110">
        <v>51</v>
      </c>
      <c r="K60" s="93">
        <f t="shared" si="5"/>
        <v>12</v>
      </c>
      <c r="L60" s="93">
        <f t="shared" si="6"/>
        <v>1</v>
      </c>
      <c r="M60" s="93">
        <f t="shared" si="7"/>
        <v>12</v>
      </c>
      <c r="N60" s="93">
        <f t="shared" si="8"/>
        <v>51</v>
      </c>
      <c r="O60" s="95">
        <f t="shared" si="9"/>
        <v>4371</v>
      </c>
    </row>
    <row r="61" spans="1:15" ht="12.75">
      <c r="A61" s="168">
        <v>5</v>
      </c>
      <c r="B61" s="103" t="s">
        <v>100</v>
      </c>
      <c r="C61" s="110" t="s">
        <v>31</v>
      </c>
      <c r="D61" s="97">
        <v>3069</v>
      </c>
      <c r="E61" s="97" t="s">
        <v>6</v>
      </c>
      <c r="F61" s="97" t="s">
        <v>35</v>
      </c>
      <c r="G61" s="170">
        <v>1</v>
      </c>
      <c r="H61" s="92">
        <v>11</v>
      </c>
      <c r="I61" s="92">
        <v>19</v>
      </c>
      <c r="J61" s="92">
        <v>22</v>
      </c>
      <c r="K61" s="93">
        <f t="shared" si="5"/>
        <v>13</v>
      </c>
      <c r="L61" s="93">
        <f t="shared" si="6"/>
        <v>1</v>
      </c>
      <c r="M61" s="93">
        <f t="shared" si="7"/>
        <v>13</v>
      </c>
      <c r="N61" s="93">
        <f t="shared" si="8"/>
        <v>22</v>
      </c>
      <c r="O61" s="95">
        <f t="shared" si="9"/>
        <v>4402</v>
      </c>
    </row>
    <row r="62" spans="1:15" ht="12.75">
      <c r="A62" s="167">
        <v>6</v>
      </c>
      <c r="B62" s="104" t="s">
        <v>102</v>
      </c>
      <c r="C62" s="110" t="s">
        <v>31</v>
      </c>
      <c r="D62" s="97">
        <v>2003</v>
      </c>
      <c r="E62" s="97" t="s">
        <v>6</v>
      </c>
      <c r="F62" s="97" t="s">
        <v>35</v>
      </c>
      <c r="G62" s="170">
        <v>1</v>
      </c>
      <c r="H62" s="110">
        <v>11</v>
      </c>
      <c r="I62" s="110">
        <v>19</v>
      </c>
      <c r="J62" s="110">
        <v>41</v>
      </c>
      <c r="K62" s="93">
        <f t="shared" si="5"/>
        <v>13</v>
      </c>
      <c r="L62" s="93">
        <f t="shared" si="6"/>
        <v>1</v>
      </c>
      <c r="M62" s="93">
        <f t="shared" si="7"/>
        <v>13</v>
      </c>
      <c r="N62" s="93">
        <f t="shared" si="8"/>
        <v>41</v>
      </c>
      <c r="O62" s="95">
        <f t="shared" si="9"/>
        <v>4421</v>
      </c>
    </row>
    <row r="63" spans="1:15" ht="12.75">
      <c r="A63" s="168">
        <v>7</v>
      </c>
      <c r="B63" s="182" t="s">
        <v>9</v>
      </c>
      <c r="C63" s="110" t="s">
        <v>31</v>
      </c>
      <c r="D63" s="97">
        <v>3088</v>
      </c>
      <c r="E63" s="97" t="s">
        <v>6</v>
      </c>
      <c r="F63" s="97" t="s">
        <v>35</v>
      </c>
      <c r="G63" s="170">
        <v>1</v>
      </c>
      <c r="H63" s="92">
        <v>11</v>
      </c>
      <c r="I63" s="92">
        <v>21</v>
      </c>
      <c r="J63" s="92">
        <v>33</v>
      </c>
      <c r="K63" s="93">
        <f t="shared" si="5"/>
        <v>15</v>
      </c>
      <c r="L63" s="93">
        <f t="shared" si="6"/>
        <v>1</v>
      </c>
      <c r="M63" s="93">
        <f t="shared" si="7"/>
        <v>15</v>
      </c>
      <c r="N63" s="93">
        <f t="shared" si="8"/>
        <v>33</v>
      </c>
      <c r="O63" s="95">
        <f t="shared" si="9"/>
        <v>4533</v>
      </c>
    </row>
    <row r="64" spans="1:15" ht="12.75">
      <c r="A64" s="167">
        <v>8</v>
      </c>
      <c r="B64" s="103" t="s">
        <v>49</v>
      </c>
      <c r="C64" s="110" t="s">
        <v>31</v>
      </c>
      <c r="D64" s="97">
        <v>3116</v>
      </c>
      <c r="E64" s="97" t="s">
        <v>6</v>
      </c>
      <c r="F64" s="97" t="s">
        <v>35</v>
      </c>
      <c r="G64" s="170">
        <v>1</v>
      </c>
      <c r="H64" s="92">
        <v>11</v>
      </c>
      <c r="I64" s="92">
        <v>22</v>
      </c>
      <c r="J64" s="92">
        <v>10</v>
      </c>
      <c r="K64" s="93">
        <f t="shared" si="5"/>
        <v>16</v>
      </c>
      <c r="L64" s="93">
        <f t="shared" si="6"/>
        <v>1</v>
      </c>
      <c r="M64" s="93">
        <f t="shared" si="7"/>
        <v>16</v>
      </c>
      <c r="N64" s="93">
        <f t="shared" si="8"/>
        <v>10</v>
      </c>
      <c r="O64" s="95">
        <f t="shared" si="9"/>
        <v>4570</v>
      </c>
    </row>
    <row r="65" spans="1:15" ht="12.75">
      <c r="A65" s="168">
        <v>9</v>
      </c>
      <c r="B65" s="113" t="s">
        <v>48</v>
      </c>
      <c r="C65" s="110" t="s">
        <v>31</v>
      </c>
      <c r="D65" s="100">
        <v>800</v>
      </c>
      <c r="E65" s="100" t="s">
        <v>6</v>
      </c>
      <c r="F65" s="100" t="s">
        <v>35</v>
      </c>
      <c r="G65" s="170">
        <v>1</v>
      </c>
      <c r="H65" s="110">
        <v>11</v>
      </c>
      <c r="I65" s="110">
        <v>22</v>
      </c>
      <c r="J65" s="94">
        <v>31</v>
      </c>
      <c r="K65" s="93">
        <f t="shared" si="5"/>
        <v>16</v>
      </c>
      <c r="L65" s="93">
        <f t="shared" si="6"/>
        <v>1</v>
      </c>
      <c r="M65" s="93">
        <f t="shared" si="7"/>
        <v>16</v>
      </c>
      <c r="N65" s="93">
        <f t="shared" si="8"/>
        <v>31</v>
      </c>
      <c r="O65" s="95">
        <f t="shared" si="9"/>
        <v>4591</v>
      </c>
    </row>
    <row r="66" spans="1:15" ht="12.75">
      <c r="A66" s="167">
        <v>10</v>
      </c>
      <c r="B66" s="181" t="s">
        <v>7</v>
      </c>
      <c r="C66" s="110" t="s">
        <v>31</v>
      </c>
      <c r="D66" s="97">
        <v>3000</v>
      </c>
      <c r="E66" s="97" t="s">
        <v>6</v>
      </c>
      <c r="F66" s="97" t="s">
        <v>35</v>
      </c>
      <c r="G66" s="170">
        <v>1</v>
      </c>
      <c r="H66" s="92">
        <v>11</v>
      </c>
      <c r="I66" s="92">
        <v>23</v>
      </c>
      <c r="J66" s="92">
        <v>17</v>
      </c>
      <c r="K66" s="93">
        <f t="shared" si="5"/>
        <v>17</v>
      </c>
      <c r="L66" s="93">
        <f t="shared" si="6"/>
        <v>1</v>
      </c>
      <c r="M66" s="93">
        <f t="shared" si="7"/>
        <v>17</v>
      </c>
      <c r="N66" s="93">
        <f t="shared" si="8"/>
        <v>17</v>
      </c>
      <c r="O66" s="95">
        <f t="shared" si="9"/>
        <v>4637</v>
      </c>
    </row>
    <row r="67" spans="1:15" s="5" customFormat="1" ht="12.75">
      <c r="A67" s="168">
        <v>11</v>
      </c>
      <c r="B67" s="103" t="s">
        <v>33</v>
      </c>
      <c r="C67" s="110" t="s">
        <v>31</v>
      </c>
      <c r="D67" s="97">
        <v>2502</v>
      </c>
      <c r="E67" s="97" t="s">
        <v>6</v>
      </c>
      <c r="F67" s="97" t="s">
        <v>35</v>
      </c>
      <c r="G67" s="169">
        <v>1</v>
      </c>
      <c r="H67" s="92">
        <v>11</v>
      </c>
      <c r="I67" s="92">
        <v>23</v>
      </c>
      <c r="J67" s="92">
        <v>30</v>
      </c>
      <c r="K67" s="93">
        <f t="shared" si="5"/>
        <v>17</v>
      </c>
      <c r="L67" s="93">
        <f t="shared" si="6"/>
        <v>1</v>
      </c>
      <c r="M67" s="93">
        <f t="shared" si="7"/>
        <v>17</v>
      </c>
      <c r="N67" s="93">
        <f t="shared" si="8"/>
        <v>30</v>
      </c>
      <c r="O67" s="95">
        <f t="shared" si="9"/>
        <v>4650</v>
      </c>
    </row>
    <row r="68" spans="1:15" ht="12.75">
      <c r="A68" s="167">
        <v>12</v>
      </c>
      <c r="B68" s="103" t="s">
        <v>138</v>
      </c>
      <c r="C68" s="110" t="s">
        <v>31</v>
      </c>
      <c r="D68" s="97">
        <v>1929</v>
      </c>
      <c r="E68" s="97" t="s">
        <v>6</v>
      </c>
      <c r="F68" s="97" t="s">
        <v>32</v>
      </c>
      <c r="G68" s="170">
        <v>1</v>
      </c>
      <c r="H68" s="92">
        <v>11</v>
      </c>
      <c r="I68" s="92">
        <v>26</v>
      </c>
      <c r="J68" s="92">
        <v>9</v>
      </c>
      <c r="K68" s="93">
        <f t="shared" si="5"/>
        <v>20</v>
      </c>
      <c r="L68" s="93">
        <f t="shared" si="6"/>
        <v>1</v>
      </c>
      <c r="M68" s="93">
        <f t="shared" si="7"/>
        <v>20</v>
      </c>
      <c r="N68" s="93">
        <f t="shared" si="8"/>
        <v>9</v>
      </c>
      <c r="O68" s="95">
        <f t="shared" si="9"/>
        <v>4809</v>
      </c>
    </row>
    <row r="69" spans="1:15" ht="12.75">
      <c r="A69" s="168">
        <v>13</v>
      </c>
      <c r="B69" s="104" t="s">
        <v>47</v>
      </c>
      <c r="C69" s="110" t="s">
        <v>31</v>
      </c>
      <c r="D69" s="129"/>
      <c r="E69" s="97" t="s">
        <v>6</v>
      </c>
      <c r="F69" s="97" t="s">
        <v>32</v>
      </c>
      <c r="G69" s="170">
        <v>1</v>
      </c>
      <c r="H69" s="110">
        <v>11</v>
      </c>
      <c r="I69" s="110">
        <v>26</v>
      </c>
      <c r="J69" s="110">
        <v>51</v>
      </c>
      <c r="K69" s="93">
        <f t="shared" si="5"/>
        <v>20</v>
      </c>
      <c r="L69" s="93">
        <f t="shared" si="6"/>
        <v>1</v>
      </c>
      <c r="M69" s="93">
        <f t="shared" si="7"/>
        <v>20</v>
      </c>
      <c r="N69" s="93">
        <f t="shared" si="8"/>
        <v>51</v>
      </c>
      <c r="O69" s="95">
        <f t="shared" si="9"/>
        <v>4851</v>
      </c>
    </row>
    <row r="70" spans="1:15" ht="12.75">
      <c r="A70" s="167">
        <v>14</v>
      </c>
      <c r="B70" s="183" t="s">
        <v>109</v>
      </c>
      <c r="C70" s="110" t="s">
        <v>31</v>
      </c>
      <c r="D70" s="97">
        <v>3092</v>
      </c>
      <c r="E70" s="97" t="s">
        <v>6</v>
      </c>
      <c r="F70" s="97" t="s">
        <v>35</v>
      </c>
      <c r="G70" s="170">
        <v>1</v>
      </c>
      <c r="H70" s="92">
        <v>11</v>
      </c>
      <c r="I70" s="92">
        <v>27</v>
      </c>
      <c r="J70" s="92">
        <v>41</v>
      </c>
      <c r="K70" s="93">
        <f t="shared" si="5"/>
        <v>21</v>
      </c>
      <c r="L70" s="93">
        <f t="shared" si="6"/>
        <v>1</v>
      </c>
      <c r="M70" s="93">
        <f t="shared" si="7"/>
        <v>21</v>
      </c>
      <c r="N70" s="93">
        <f t="shared" si="8"/>
        <v>41</v>
      </c>
      <c r="O70" s="95">
        <f t="shared" si="9"/>
        <v>4901</v>
      </c>
    </row>
    <row r="71" spans="1:15" ht="12.75">
      <c r="A71" s="168">
        <v>15</v>
      </c>
      <c r="B71" s="103" t="s">
        <v>136</v>
      </c>
      <c r="C71" s="110" t="s">
        <v>31</v>
      </c>
      <c r="D71" s="97"/>
      <c r="E71" s="97" t="s">
        <v>6</v>
      </c>
      <c r="F71" s="97" t="s">
        <v>35</v>
      </c>
      <c r="G71" s="170">
        <v>1</v>
      </c>
      <c r="H71" s="92">
        <v>11</v>
      </c>
      <c r="I71" s="92">
        <v>35</v>
      </c>
      <c r="J71" s="92">
        <v>56</v>
      </c>
      <c r="K71" s="93">
        <f t="shared" si="5"/>
        <v>29</v>
      </c>
      <c r="L71" s="93">
        <f t="shared" si="6"/>
        <v>1</v>
      </c>
      <c r="M71" s="93">
        <f t="shared" si="7"/>
        <v>29</v>
      </c>
      <c r="N71" s="93">
        <f t="shared" si="8"/>
        <v>56</v>
      </c>
      <c r="O71" s="95">
        <f t="shared" si="9"/>
        <v>5396</v>
      </c>
    </row>
    <row r="72" spans="1:15" ht="12.75">
      <c r="A72" s="168"/>
      <c r="B72" s="104" t="s">
        <v>46</v>
      </c>
      <c r="C72" s="110" t="s">
        <v>31</v>
      </c>
      <c r="D72" s="97"/>
      <c r="E72" s="97" t="s">
        <v>6</v>
      </c>
      <c r="F72" s="97" t="s">
        <v>37</v>
      </c>
      <c r="G72" s="170">
        <v>1</v>
      </c>
      <c r="H72" s="110"/>
      <c r="I72" s="110"/>
      <c r="J72" s="110"/>
      <c r="K72" s="93"/>
      <c r="L72" s="93"/>
      <c r="M72" s="93"/>
      <c r="N72" s="93"/>
      <c r="O72" s="95" t="s">
        <v>148</v>
      </c>
    </row>
    <row r="73" spans="1:15" ht="12.75">
      <c r="A73" s="144"/>
      <c r="B73" s="181" t="s">
        <v>11</v>
      </c>
      <c r="C73" s="110" t="s">
        <v>31</v>
      </c>
      <c r="D73" s="97">
        <v>731</v>
      </c>
      <c r="E73" s="97" t="s">
        <v>6</v>
      </c>
      <c r="F73" s="97" t="s">
        <v>35</v>
      </c>
      <c r="G73" s="170">
        <v>1</v>
      </c>
      <c r="H73" s="92"/>
      <c r="I73" s="92"/>
      <c r="J73" s="92"/>
      <c r="K73" s="93"/>
      <c r="L73" s="93"/>
      <c r="M73" s="93"/>
      <c r="N73" s="93"/>
      <c r="O73" s="95" t="s">
        <v>148</v>
      </c>
    </row>
    <row r="74" spans="1:15" ht="12.75">
      <c r="A74" s="52"/>
      <c r="B74" s="65"/>
      <c r="C74" s="66"/>
      <c r="D74" s="67"/>
      <c r="E74" s="68"/>
      <c r="F74" s="68"/>
      <c r="G74" s="69"/>
      <c r="H74" s="70"/>
      <c r="I74" s="70"/>
      <c r="J74" s="70"/>
      <c r="K74" s="63"/>
      <c r="L74" s="63"/>
      <c r="M74" s="63"/>
      <c r="N74" s="63"/>
      <c r="O74" s="64"/>
    </row>
    <row r="75" spans="1:15" ht="12.75">
      <c r="A75" s="8"/>
      <c r="B75" s="236" t="s">
        <v>91</v>
      </c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</row>
    <row r="76" spans="1:15" ht="12.75">
      <c r="A76" s="130" t="s">
        <v>19</v>
      </c>
      <c r="B76" s="131" t="s">
        <v>20</v>
      </c>
      <c r="C76" s="131" t="s">
        <v>21</v>
      </c>
      <c r="D76" s="131" t="s">
        <v>22</v>
      </c>
      <c r="E76" s="131" t="s">
        <v>23</v>
      </c>
      <c r="F76" s="131" t="s">
        <v>24</v>
      </c>
      <c r="G76" s="132" t="s">
        <v>25</v>
      </c>
      <c r="H76" s="201" t="s">
        <v>26</v>
      </c>
      <c r="I76" s="201"/>
      <c r="J76" s="201"/>
      <c r="K76" s="132" t="s">
        <v>27</v>
      </c>
      <c r="L76" s="237" t="s">
        <v>28</v>
      </c>
      <c r="M76" s="237"/>
      <c r="N76" s="237"/>
      <c r="O76" s="133" t="s">
        <v>29</v>
      </c>
    </row>
    <row r="77" spans="1:15" ht="12.75">
      <c r="A77" s="168">
        <v>1</v>
      </c>
      <c r="B77" s="180" t="s">
        <v>56</v>
      </c>
      <c r="C77" s="108" t="s">
        <v>38</v>
      </c>
      <c r="D77" s="91">
        <v>1020</v>
      </c>
      <c r="E77" s="91" t="s">
        <v>50</v>
      </c>
      <c r="F77" s="91" t="s">
        <v>34</v>
      </c>
      <c r="G77" s="170">
        <v>1</v>
      </c>
      <c r="H77" s="92">
        <v>11</v>
      </c>
      <c r="I77" s="92">
        <v>12</v>
      </c>
      <c r="J77" s="92">
        <v>38</v>
      </c>
      <c r="K77" s="155">
        <f aca="true" t="shared" si="10" ref="K77:K82">IF($A$140="U",IF(I77&lt;$M$9,(I77-$M$9)+60,I77-$M$9),IF(I77&lt;$M$19,(I77-$M$19)+60,I77-$M$19))</f>
        <v>52</v>
      </c>
      <c r="L77" s="155">
        <f aca="true" t="shared" si="11" ref="L77:L82">IF($A$140="U",IF(I77&lt;$M$9,(H77-$L$9)-1,H77-$L$9),IF(I77&lt;$M$19,(H77-$L$19)-1,H77-$L$19))</f>
        <v>0</v>
      </c>
      <c r="M77" s="155">
        <f aca="true" t="shared" si="12" ref="M77:M82">IF($A$140="U",IF(J77&lt;$N$9,K77-1,K77),IF(J77&lt;$N$19,K77-1,K77))</f>
        <v>52</v>
      </c>
      <c r="N77" s="155">
        <f aca="true" t="shared" si="13" ref="N77:N82">IF($A$140="U",IF(J77&lt;$N$9,(J77+60)-$N$9,J77-$N$9),IF(J77&lt;$N$19,(J77+60)-$N$19,J77-$N$19))</f>
        <v>38</v>
      </c>
      <c r="O77" s="156">
        <f aca="true" t="shared" si="14" ref="O77:O82">((3600*L77)+(M77*60)+N77)*G77</f>
        <v>3158</v>
      </c>
    </row>
    <row r="78" spans="1:15" ht="12.75">
      <c r="A78" s="168">
        <v>2</v>
      </c>
      <c r="B78" s="124" t="s">
        <v>52</v>
      </c>
      <c r="C78" s="108" t="s">
        <v>38</v>
      </c>
      <c r="D78" s="97">
        <v>777</v>
      </c>
      <c r="E78" s="97" t="s">
        <v>50</v>
      </c>
      <c r="F78" s="97" t="s">
        <v>35</v>
      </c>
      <c r="G78" s="170">
        <v>1</v>
      </c>
      <c r="H78" s="92">
        <v>11</v>
      </c>
      <c r="I78" s="92">
        <v>17</v>
      </c>
      <c r="J78" s="92">
        <v>40</v>
      </c>
      <c r="K78" s="155">
        <f t="shared" si="10"/>
        <v>57</v>
      </c>
      <c r="L78" s="155">
        <f t="shared" si="11"/>
        <v>0</v>
      </c>
      <c r="M78" s="155">
        <f t="shared" si="12"/>
        <v>57</v>
      </c>
      <c r="N78" s="155">
        <f t="shared" si="13"/>
        <v>40</v>
      </c>
      <c r="O78" s="156">
        <f t="shared" si="14"/>
        <v>3460</v>
      </c>
    </row>
    <row r="79" spans="1:15" s="5" customFormat="1" ht="12.75">
      <c r="A79" s="168">
        <v>3</v>
      </c>
      <c r="B79" s="124" t="s">
        <v>51</v>
      </c>
      <c r="C79" s="108" t="s">
        <v>38</v>
      </c>
      <c r="D79" s="97">
        <v>230</v>
      </c>
      <c r="E79" s="97" t="s">
        <v>50</v>
      </c>
      <c r="F79" s="97" t="s">
        <v>37</v>
      </c>
      <c r="G79" s="169">
        <v>1</v>
      </c>
      <c r="H79" s="92">
        <v>11</v>
      </c>
      <c r="I79" s="92">
        <v>19</v>
      </c>
      <c r="J79" s="92">
        <v>13</v>
      </c>
      <c r="K79" s="155">
        <f t="shared" si="10"/>
        <v>59</v>
      </c>
      <c r="L79" s="155">
        <f t="shared" si="11"/>
        <v>0</v>
      </c>
      <c r="M79" s="155">
        <f t="shared" si="12"/>
        <v>59</v>
      </c>
      <c r="N79" s="155">
        <f t="shared" si="13"/>
        <v>13</v>
      </c>
      <c r="O79" s="156">
        <f t="shared" si="14"/>
        <v>3553</v>
      </c>
    </row>
    <row r="80" spans="1:15" s="5" customFormat="1" ht="12.75">
      <c r="A80" s="168">
        <v>4</v>
      </c>
      <c r="B80" s="180" t="s">
        <v>55</v>
      </c>
      <c r="C80" s="108" t="s">
        <v>38</v>
      </c>
      <c r="D80" s="91">
        <v>618</v>
      </c>
      <c r="E80" s="91" t="s">
        <v>54</v>
      </c>
      <c r="F80" s="91" t="s">
        <v>34</v>
      </c>
      <c r="G80" s="170">
        <v>1</v>
      </c>
      <c r="H80" s="92">
        <v>11</v>
      </c>
      <c r="I80" s="92">
        <v>20</v>
      </c>
      <c r="J80" s="92">
        <v>36</v>
      </c>
      <c r="K80" s="155">
        <f t="shared" si="10"/>
        <v>0</v>
      </c>
      <c r="L80" s="155">
        <f t="shared" si="11"/>
        <v>1</v>
      </c>
      <c r="M80" s="155">
        <f t="shared" si="12"/>
        <v>0</v>
      </c>
      <c r="N80" s="155">
        <f t="shared" si="13"/>
        <v>36</v>
      </c>
      <c r="O80" s="156">
        <f t="shared" si="14"/>
        <v>3636</v>
      </c>
    </row>
    <row r="81" spans="1:15" s="5" customFormat="1" ht="12.75">
      <c r="A81" s="168">
        <v>5</v>
      </c>
      <c r="B81" s="98" t="s">
        <v>57</v>
      </c>
      <c r="C81" s="108" t="s">
        <v>38</v>
      </c>
      <c r="D81" s="91">
        <v>2176</v>
      </c>
      <c r="E81" s="91" t="s">
        <v>50</v>
      </c>
      <c r="F81" s="91" t="s">
        <v>35</v>
      </c>
      <c r="G81" s="170">
        <v>1</v>
      </c>
      <c r="H81" s="92">
        <v>11</v>
      </c>
      <c r="I81" s="109">
        <v>21</v>
      </c>
      <c r="J81" s="92">
        <v>21</v>
      </c>
      <c r="K81" s="155">
        <f t="shared" si="10"/>
        <v>1</v>
      </c>
      <c r="L81" s="155">
        <f t="shared" si="11"/>
        <v>1</v>
      </c>
      <c r="M81" s="155">
        <f t="shared" si="12"/>
        <v>1</v>
      </c>
      <c r="N81" s="155">
        <f t="shared" si="13"/>
        <v>21</v>
      </c>
      <c r="O81" s="156">
        <f t="shared" si="14"/>
        <v>3681</v>
      </c>
    </row>
    <row r="82" spans="1:15" s="5" customFormat="1" ht="12.75">
      <c r="A82" s="168">
        <v>6</v>
      </c>
      <c r="B82" s="179" t="s">
        <v>144</v>
      </c>
      <c r="C82" s="108" t="s">
        <v>38</v>
      </c>
      <c r="D82" s="97">
        <v>3102</v>
      </c>
      <c r="E82" s="97" t="s">
        <v>50</v>
      </c>
      <c r="F82" s="97" t="s">
        <v>35</v>
      </c>
      <c r="G82" s="169">
        <v>1</v>
      </c>
      <c r="H82" s="92">
        <v>11</v>
      </c>
      <c r="I82" s="92">
        <v>22</v>
      </c>
      <c r="J82" s="92">
        <v>30</v>
      </c>
      <c r="K82" s="155">
        <f t="shared" si="10"/>
        <v>2</v>
      </c>
      <c r="L82" s="155">
        <f t="shared" si="11"/>
        <v>1</v>
      </c>
      <c r="M82" s="155">
        <f t="shared" si="12"/>
        <v>2</v>
      </c>
      <c r="N82" s="155">
        <f t="shared" si="13"/>
        <v>30</v>
      </c>
      <c r="O82" s="156">
        <f t="shared" si="14"/>
        <v>3750</v>
      </c>
    </row>
    <row r="83" spans="1:15" ht="12.75">
      <c r="A83" s="187"/>
      <c r="B83" s="180" t="s">
        <v>58</v>
      </c>
      <c r="C83" s="108" t="s">
        <v>38</v>
      </c>
      <c r="D83" s="91">
        <v>54</v>
      </c>
      <c r="E83" s="91" t="s">
        <v>50</v>
      </c>
      <c r="F83" s="91" t="s">
        <v>36</v>
      </c>
      <c r="G83" s="170">
        <v>1</v>
      </c>
      <c r="H83" s="92"/>
      <c r="I83" s="109"/>
      <c r="J83" s="92"/>
      <c r="K83" s="155"/>
      <c r="L83" s="155"/>
      <c r="M83" s="155"/>
      <c r="N83" s="155"/>
      <c r="O83" s="156" t="s">
        <v>148</v>
      </c>
    </row>
    <row r="84" spans="1:15" ht="12.75">
      <c r="A84" s="190"/>
      <c r="B84" s="107" t="s">
        <v>53</v>
      </c>
      <c r="C84" s="108" t="s">
        <v>38</v>
      </c>
      <c r="D84" s="97">
        <v>1079</v>
      </c>
      <c r="E84" s="97" t="s">
        <v>54</v>
      </c>
      <c r="F84" s="97" t="s">
        <v>34</v>
      </c>
      <c r="G84" s="170">
        <v>1</v>
      </c>
      <c r="H84" s="92"/>
      <c r="I84" s="92"/>
      <c r="J84" s="92"/>
      <c r="K84" s="155"/>
      <c r="L84" s="155"/>
      <c r="M84" s="155"/>
      <c r="N84" s="155"/>
      <c r="O84" s="156" t="s">
        <v>148</v>
      </c>
    </row>
    <row r="85" spans="1:15" ht="14.25" customHeight="1">
      <c r="A85" s="52"/>
      <c r="B85" s="71"/>
      <c r="C85" s="71"/>
      <c r="D85" s="72"/>
      <c r="E85" s="61"/>
      <c r="F85" s="71"/>
      <c r="G85" s="73"/>
      <c r="H85" s="71"/>
      <c r="I85" s="71"/>
      <c r="J85" s="71"/>
      <c r="K85" s="71"/>
      <c r="L85" s="71"/>
      <c r="M85" s="71"/>
      <c r="N85" s="71"/>
      <c r="O85" s="71"/>
    </row>
    <row r="86" spans="1:15" ht="14.25" customHeight="1">
      <c r="A86" s="52"/>
      <c r="B86" s="71"/>
      <c r="C86" s="71"/>
      <c r="D86" s="72"/>
      <c r="E86" s="61"/>
      <c r="F86" s="71"/>
      <c r="G86" s="73"/>
      <c r="H86" s="71"/>
      <c r="I86" s="71"/>
      <c r="J86" s="71"/>
      <c r="K86" s="71"/>
      <c r="L86" s="71"/>
      <c r="M86" s="71"/>
      <c r="N86" s="71"/>
      <c r="O86" s="71"/>
    </row>
    <row r="87" spans="1:15" ht="14.25" customHeight="1">
      <c r="A87" s="8"/>
      <c r="B87" s="236" t="s">
        <v>142</v>
      </c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</row>
    <row r="88" spans="1:15" ht="14.25" customHeight="1">
      <c r="A88" s="130" t="s">
        <v>19</v>
      </c>
      <c r="B88" s="131" t="s">
        <v>20</v>
      </c>
      <c r="C88" s="131" t="s">
        <v>21</v>
      </c>
      <c r="D88" s="131" t="s">
        <v>22</v>
      </c>
      <c r="E88" s="131" t="s">
        <v>23</v>
      </c>
      <c r="F88" s="131" t="s">
        <v>24</v>
      </c>
      <c r="G88" s="132" t="s">
        <v>25</v>
      </c>
      <c r="H88" s="201" t="s">
        <v>26</v>
      </c>
      <c r="I88" s="201"/>
      <c r="J88" s="201"/>
      <c r="K88" s="132" t="s">
        <v>27</v>
      </c>
      <c r="L88" s="237" t="s">
        <v>28</v>
      </c>
      <c r="M88" s="237"/>
      <c r="N88" s="237"/>
      <c r="O88" s="133" t="s">
        <v>29</v>
      </c>
    </row>
    <row r="89" spans="1:15" ht="14.25" customHeight="1">
      <c r="A89" s="166"/>
      <c r="B89" s="89" t="s">
        <v>76</v>
      </c>
      <c r="C89" s="117" t="s">
        <v>38</v>
      </c>
      <c r="D89" s="101">
        <v>3151</v>
      </c>
      <c r="E89" s="101" t="s">
        <v>75</v>
      </c>
      <c r="F89" s="101" t="s">
        <v>32</v>
      </c>
      <c r="G89" s="178">
        <v>1</v>
      </c>
      <c r="H89" s="106"/>
      <c r="I89" s="106"/>
      <c r="J89" s="106"/>
      <c r="K89" s="155">
        <f aca="true" t="shared" si="15" ref="K89:K100">IF($A$140="U",IF(I89&lt;$M$9,(I89-$M$9)+60,I89-$M$9),IF(I89&lt;$M$19,(I89-$M$19)+60,I89-$M$19))</f>
        <v>40</v>
      </c>
      <c r="L89" s="155">
        <f aca="true" t="shared" si="16" ref="L89:L100">IF($A$140="U",IF(I89&lt;$M$9,(H89-$L$9)-1,H89-$L$9),IF(I89&lt;$M$19,(H89-$L$19)-1,H89-$L$19))</f>
        <v>-11</v>
      </c>
      <c r="M89" s="155">
        <f aca="true" t="shared" si="17" ref="M89:M100">IF($A$140="U",IF(J89&lt;$N$9,K89-1,K89),IF(J89&lt;$N$19,K89-1,K89))</f>
        <v>40</v>
      </c>
      <c r="N89" s="155">
        <f aca="true" t="shared" si="18" ref="N89:N100">IF($A$140="U",IF(J89&lt;$N$9,(J89+60)-$N$9,J89-$N$9),IF(J89&lt;$N$19,(J89+60)-$N$19,J89-$N$19))</f>
        <v>0</v>
      </c>
      <c r="O89" s="156">
        <f aca="true" t="shared" si="19" ref="O89:O100">((3600*L89)+(M89*60)+N89)*G89</f>
        <v>-37200</v>
      </c>
    </row>
    <row r="90" spans="1:15" ht="14.25" customHeight="1">
      <c r="A90" s="157"/>
      <c r="B90" s="103" t="s">
        <v>101</v>
      </c>
      <c r="C90" s="117" t="s">
        <v>38</v>
      </c>
      <c r="D90" s="118">
        <v>3113</v>
      </c>
      <c r="E90" s="101" t="s">
        <v>75</v>
      </c>
      <c r="F90" s="101" t="s">
        <v>32</v>
      </c>
      <c r="G90" s="178">
        <v>1</v>
      </c>
      <c r="H90" s="106"/>
      <c r="I90" s="106"/>
      <c r="J90" s="106"/>
      <c r="K90" s="155">
        <f t="shared" si="15"/>
        <v>40</v>
      </c>
      <c r="L90" s="155">
        <f t="shared" si="16"/>
        <v>-11</v>
      </c>
      <c r="M90" s="155">
        <f t="shared" si="17"/>
        <v>40</v>
      </c>
      <c r="N90" s="155">
        <f t="shared" si="18"/>
        <v>0</v>
      </c>
      <c r="O90" s="156">
        <f t="shared" si="19"/>
        <v>-37200</v>
      </c>
    </row>
    <row r="91" spans="1:15" ht="14.25" customHeight="1">
      <c r="A91" s="187"/>
      <c r="B91" s="180" t="s">
        <v>140</v>
      </c>
      <c r="C91" s="117" t="s">
        <v>38</v>
      </c>
      <c r="D91" s="101">
        <v>2153</v>
      </c>
      <c r="E91" s="101" t="s">
        <v>75</v>
      </c>
      <c r="F91" s="101" t="s">
        <v>32</v>
      </c>
      <c r="G91" s="188">
        <v>1</v>
      </c>
      <c r="H91" s="106"/>
      <c r="I91" s="109"/>
      <c r="J91" s="106"/>
      <c r="K91" s="155">
        <f t="shared" si="15"/>
        <v>40</v>
      </c>
      <c r="L91" s="155">
        <f t="shared" si="16"/>
        <v>-11</v>
      </c>
      <c r="M91" s="155">
        <f t="shared" si="17"/>
        <v>40</v>
      </c>
      <c r="N91" s="155">
        <f t="shared" si="18"/>
        <v>0</v>
      </c>
      <c r="O91" s="156">
        <f t="shared" si="19"/>
        <v>-37200</v>
      </c>
    </row>
    <row r="92" spans="1:15" ht="14.25" customHeight="1">
      <c r="A92" s="122"/>
      <c r="B92" s="107" t="s">
        <v>94</v>
      </c>
      <c r="C92" s="117" t="s">
        <v>38</v>
      </c>
      <c r="D92" s="100">
        <v>25</v>
      </c>
      <c r="E92" s="100" t="s">
        <v>75</v>
      </c>
      <c r="F92" s="100" t="s">
        <v>32</v>
      </c>
      <c r="G92" s="188">
        <v>1</v>
      </c>
      <c r="H92" s="106"/>
      <c r="I92" s="109"/>
      <c r="J92" s="92"/>
      <c r="K92" s="155">
        <f t="shared" si="15"/>
        <v>40</v>
      </c>
      <c r="L92" s="155">
        <f t="shared" si="16"/>
        <v>-11</v>
      </c>
      <c r="M92" s="155">
        <f t="shared" si="17"/>
        <v>40</v>
      </c>
      <c r="N92" s="155">
        <f t="shared" si="18"/>
        <v>0</v>
      </c>
      <c r="O92" s="156">
        <f t="shared" si="19"/>
        <v>-37200</v>
      </c>
    </row>
    <row r="93" spans="1:15" ht="14.25" customHeight="1">
      <c r="A93" s="187"/>
      <c r="B93" s="103" t="s">
        <v>96</v>
      </c>
      <c r="C93" s="117" t="s">
        <v>38</v>
      </c>
      <c r="D93" s="100">
        <v>814</v>
      </c>
      <c r="E93" s="100" t="s">
        <v>75</v>
      </c>
      <c r="F93" s="100" t="s">
        <v>34</v>
      </c>
      <c r="G93" s="169">
        <v>1</v>
      </c>
      <c r="H93" s="106"/>
      <c r="I93" s="109"/>
      <c r="J93" s="109"/>
      <c r="K93" s="155">
        <f t="shared" si="15"/>
        <v>40</v>
      </c>
      <c r="L93" s="155">
        <f t="shared" si="16"/>
        <v>-11</v>
      </c>
      <c r="M93" s="155">
        <f t="shared" si="17"/>
        <v>40</v>
      </c>
      <c r="N93" s="155">
        <f t="shared" si="18"/>
        <v>0</v>
      </c>
      <c r="O93" s="156">
        <f t="shared" si="19"/>
        <v>-37200</v>
      </c>
    </row>
    <row r="94" spans="1:15" ht="14.25" customHeight="1">
      <c r="A94" s="168"/>
      <c r="B94" s="184" t="s">
        <v>77</v>
      </c>
      <c r="C94" s="117" t="s">
        <v>38</v>
      </c>
      <c r="D94" s="100">
        <v>3060</v>
      </c>
      <c r="E94" s="100" t="s">
        <v>75</v>
      </c>
      <c r="F94" s="100" t="s">
        <v>32</v>
      </c>
      <c r="G94" s="188">
        <v>1</v>
      </c>
      <c r="H94" s="106"/>
      <c r="I94" s="106"/>
      <c r="J94" s="92"/>
      <c r="K94" s="155">
        <f t="shared" si="15"/>
        <v>40</v>
      </c>
      <c r="L94" s="155">
        <f t="shared" si="16"/>
        <v>-11</v>
      </c>
      <c r="M94" s="155">
        <f t="shared" si="17"/>
        <v>40</v>
      </c>
      <c r="N94" s="155">
        <f t="shared" si="18"/>
        <v>0</v>
      </c>
      <c r="O94" s="156">
        <f t="shared" si="19"/>
        <v>-37200</v>
      </c>
    </row>
    <row r="95" spans="1:15" ht="14.25" customHeight="1">
      <c r="A95" s="121"/>
      <c r="B95" s="115" t="s">
        <v>81</v>
      </c>
      <c r="C95" s="117" t="s">
        <v>38</v>
      </c>
      <c r="D95" s="100"/>
      <c r="E95" s="100" t="s">
        <v>75</v>
      </c>
      <c r="F95" s="100" t="s">
        <v>36</v>
      </c>
      <c r="G95" s="188">
        <v>1</v>
      </c>
      <c r="H95" s="106"/>
      <c r="I95" s="109"/>
      <c r="J95" s="92"/>
      <c r="K95" s="155">
        <f t="shared" si="15"/>
        <v>40</v>
      </c>
      <c r="L95" s="155">
        <f t="shared" si="16"/>
        <v>-11</v>
      </c>
      <c r="M95" s="155">
        <f t="shared" si="17"/>
        <v>40</v>
      </c>
      <c r="N95" s="155">
        <f t="shared" si="18"/>
        <v>0</v>
      </c>
      <c r="O95" s="156">
        <f t="shared" si="19"/>
        <v>-37200</v>
      </c>
    </row>
    <row r="96" spans="1:15" ht="14.25" customHeight="1">
      <c r="A96" s="158"/>
      <c r="B96" s="98" t="s">
        <v>108</v>
      </c>
      <c r="C96" s="117" t="s">
        <v>38</v>
      </c>
      <c r="D96" s="101"/>
      <c r="E96" s="101" t="s">
        <v>75</v>
      </c>
      <c r="F96" s="101" t="s">
        <v>32</v>
      </c>
      <c r="G96" s="188">
        <v>1</v>
      </c>
      <c r="H96" s="106"/>
      <c r="I96" s="106"/>
      <c r="J96" s="106"/>
      <c r="K96" s="155">
        <f t="shared" si="15"/>
        <v>40</v>
      </c>
      <c r="L96" s="155">
        <f t="shared" si="16"/>
        <v>-11</v>
      </c>
      <c r="M96" s="155">
        <f t="shared" si="17"/>
        <v>40</v>
      </c>
      <c r="N96" s="155">
        <f t="shared" si="18"/>
        <v>0</v>
      </c>
      <c r="O96" s="156">
        <f t="shared" si="19"/>
        <v>-37200</v>
      </c>
    </row>
    <row r="97" spans="1:15" ht="14.25" customHeight="1">
      <c r="A97" s="187"/>
      <c r="B97" s="103" t="s">
        <v>78</v>
      </c>
      <c r="C97" s="117" t="s">
        <v>38</v>
      </c>
      <c r="D97" s="100">
        <v>17</v>
      </c>
      <c r="E97" s="100" t="s">
        <v>75</v>
      </c>
      <c r="F97" s="100" t="s">
        <v>32</v>
      </c>
      <c r="G97" s="169">
        <v>1</v>
      </c>
      <c r="H97" s="106"/>
      <c r="I97" s="109"/>
      <c r="J97" s="109"/>
      <c r="K97" s="155">
        <f t="shared" si="15"/>
        <v>40</v>
      </c>
      <c r="L97" s="155">
        <f t="shared" si="16"/>
        <v>-11</v>
      </c>
      <c r="M97" s="155">
        <f t="shared" si="17"/>
        <v>40</v>
      </c>
      <c r="N97" s="155">
        <f t="shared" si="18"/>
        <v>0</v>
      </c>
      <c r="O97" s="156">
        <f t="shared" si="19"/>
        <v>-37200</v>
      </c>
    </row>
    <row r="98" spans="1:15" ht="14.25" customHeight="1">
      <c r="A98" s="122"/>
      <c r="B98" s="98" t="s">
        <v>79</v>
      </c>
      <c r="C98" s="117" t="s">
        <v>38</v>
      </c>
      <c r="D98" s="101">
        <v>14</v>
      </c>
      <c r="E98" s="101" t="s">
        <v>75</v>
      </c>
      <c r="F98" s="101" t="s">
        <v>35</v>
      </c>
      <c r="G98" s="169">
        <v>1</v>
      </c>
      <c r="H98" s="106"/>
      <c r="I98" s="106"/>
      <c r="J98" s="93"/>
      <c r="K98" s="155">
        <f t="shared" si="15"/>
        <v>40</v>
      </c>
      <c r="L98" s="155">
        <f t="shared" si="16"/>
        <v>-11</v>
      </c>
      <c r="M98" s="155">
        <f t="shared" si="17"/>
        <v>40</v>
      </c>
      <c r="N98" s="155">
        <f t="shared" si="18"/>
        <v>0</v>
      </c>
      <c r="O98" s="156">
        <f t="shared" si="19"/>
        <v>-37200</v>
      </c>
    </row>
    <row r="99" spans="1:15" ht="14.25" customHeight="1">
      <c r="A99" s="142"/>
      <c r="B99" s="89" t="s">
        <v>80</v>
      </c>
      <c r="C99" s="117" t="s">
        <v>38</v>
      </c>
      <c r="D99" s="101">
        <v>3007</v>
      </c>
      <c r="E99" s="101" t="s">
        <v>75</v>
      </c>
      <c r="F99" s="101" t="s">
        <v>32</v>
      </c>
      <c r="G99" s="169">
        <v>1</v>
      </c>
      <c r="H99" s="106"/>
      <c r="I99" s="109"/>
      <c r="J99" s="106"/>
      <c r="K99" s="155">
        <f t="shared" si="15"/>
        <v>40</v>
      </c>
      <c r="L99" s="155">
        <f t="shared" si="16"/>
        <v>-11</v>
      </c>
      <c r="M99" s="155">
        <f t="shared" si="17"/>
        <v>40</v>
      </c>
      <c r="N99" s="155">
        <f t="shared" si="18"/>
        <v>0</v>
      </c>
      <c r="O99" s="156">
        <f t="shared" si="19"/>
        <v>-37200</v>
      </c>
    </row>
    <row r="100" spans="1:15" ht="14.25" customHeight="1">
      <c r="A100" s="166"/>
      <c r="B100" s="89" t="s">
        <v>76</v>
      </c>
      <c r="C100" s="117" t="s">
        <v>38</v>
      </c>
      <c r="D100" s="101">
        <v>3151</v>
      </c>
      <c r="E100" s="101" t="s">
        <v>75</v>
      </c>
      <c r="F100" s="101" t="s">
        <v>32</v>
      </c>
      <c r="G100" s="169">
        <v>1</v>
      </c>
      <c r="H100" s="106"/>
      <c r="I100" s="106"/>
      <c r="J100" s="106"/>
      <c r="K100" s="155">
        <f t="shared" si="15"/>
        <v>40</v>
      </c>
      <c r="L100" s="155">
        <f t="shared" si="16"/>
        <v>-11</v>
      </c>
      <c r="M100" s="155">
        <f t="shared" si="17"/>
        <v>40</v>
      </c>
      <c r="N100" s="155">
        <f t="shared" si="18"/>
        <v>0</v>
      </c>
      <c r="O100" s="156">
        <f t="shared" si="19"/>
        <v>-37200</v>
      </c>
    </row>
    <row r="101" spans="1:15" ht="14.25" customHeight="1">
      <c r="A101" s="52"/>
      <c r="B101" s="71"/>
      <c r="C101" s="71"/>
      <c r="D101" s="72"/>
      <c r="E101" s="61"/>
      <c r="F101" s="71"/>
      <c r="G101" s="73"/>
      <c r="H101" s="71"/>
      <c r="I101" s="71"/>
      <c r="J101" s="71"/>
      <c r="K101" s="71"/>
      <c r="L101" s="71"/>
      <c r="M101" s="71"/>
      <c r="N101" s="71"/>
      <c r="O101" s="71"/>
    </row>
    <row r="102" spans="1:15" ht="14.25" customHeight="1">
      <c r="A102" s="8"/>
      <c r="B102" s="236" t="s">
        <v>143</v>
      </c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</row>
    <row r="103" spans="1:15" ht="14.25" customHeight="1">
      <c r="A103" s="130" t="s">
        <v>19</v>
      </c>
      <c r="B103" s="131" t="s">
        <v>20</v>
      </c>
      <c r="C103" s="131" t="s">
        <v>21</v>
      </c>
      <c r="D103" s="131" t="s">
        <v>22</v>
      </c>
      <c r="E103" s="131" t="s">
        <v>23</v>
      </c>
      <c r="F103" s="131" t="s">
        <v>24</v>
      </c>
      <c r="G103" s="132" t="s">
        <v>25</v>
      </c>
      <c r="H103" s="201" t="s">
        <v>26</v>
      </c>
      <c r="I103" s="201"/>
      <c r="J103" s="201"/>
      <c r="K103" s="132" t="s">
        <v>27</v>
      </c>
      <c r="L103" s="237" t="s">
        <v>28</v>
      </c>
      <c r="M103" s="237"/>
      <c r="N103" s="237"/>
      <c r="O103" s="133" t="s">
        <v>29</v>
      </c>
    </row>
    <row r="104" spans="1:15" ht="14.25" customHeight="1">
      <c r="A104" s="121"/>
      <c r="B104" s="115" t="s">
        <v>63</v>
      </c>
      <c r="C104" s="90" t="s">
        <v>38</v>
      </c>
      <c r="D104" s="111">
        <v>3</v>
      </c>
      <c r="E104" s="97" t="s">
        <v>60</v>
      </c>
      <c r="F104" s="97" t="s">
        <v>34</v>
      </c>
      <c r="G104" s="178">
        <v>1</v>
      </c>
      <c r="H104" s="92"/>
      <c r="I104" s="92"/>
      <c r="J104" s="92"/>
      <c r="K104" s="155">
        <f aca="true" t="shared" si="20" ref="K104:K112">IF($A$140="U",IF(I104&lt;$M$9,(I104-$M$9)+60,I104-$M$9),IF(I104&lt;$M$19,(I104-$M$19)+60,I104-$M$19))</f>
        <v>40</v>
      </c>
      <c r="L104" s="155">
        <f aca="true" t="shared" si="21" ref="L104:L112">IF($A$140="U",IF(I104&lt;$M$9,(H104-$L$9)-1,H104-$L$9),IF(I104&lt;$M$19,(H104-$L$19)-1,H104-$L$19))</f>
        <v>-11</v>
      </c>
      <c r="M104" s="155">
        <f aca="true" t="shared" si="22" ref="M104:M112">IF($A$140="U",IF(J104&lt;$N$9,K104-1,K104),IF(J104&lt;$N$19,K104-1,K104))</f>
        <v>40</v>
      </c>
      <c r="N104" s="155">
        <f aca="true" t="shared" si="23" ref="N104:N112">IF($A$140="U",IF(J104&lt;$N$9,(J104+60)-$N$9,J104-$N$9),IF(J104&lt;$N$19,(J104+60)-$N$19,J104-$N$19))</f>
        <v>0</v>
      </c>
      <c r="O104" s="156">
        <f aca="true" t="shared" si="24" ref="O104:O112">((3600*L104)+(M104*60)+N104)*G104</f>
        <v>-37200</v>
      </c>
    </row>
    <row r="105" spans="1:15" ht="14.25" customHeight="1">
      <c r="A105" s="121"/>
      <c r="B105" s="115" t="s">
        <v>64</v>
      </c>
      <c r="C105" s="90" t="s">
        <v>38</v>
      </c>
      <c r="D105" s="134">
        <v>68</v>
      </c>
      <c r="E105" s="99" t="s">
        <v>60</v>
      </c>
      <c r="F105" s="99" t="s">
        <v>35</v>
      </c>
      <c r="G105" s="178">
        <v>1</v>
      </c>
      <c r="H105" s="92"/>
      <c r="I105" s="92"/>
      <c r="J105" s="92"/>
      <c r="K105" s="155">
        <f t="shared" si="20"/>
        <v>40</v>
      </c>
      <c r="L105" s="155">
        <f t="shared" si="21"/>
        <v>-11</v>
      </c>
      <c r="M105" s="155">
        <f t="shared" si="22"/>
        <v>40</v>
      </c>
      <c r="N105" s="155">
        <f t="shared" si="23"/>
        <v>0</v>
      </c>
      <c r="O105" s="156">
        <f t="shared" si="24"/>
        <v>-37200</v>
      </c>
    </row>
    <row r="106" spans="1:15" ht="14.25" customHeight="1">
      <c r="A106" s="88"/>
      <c r="B106" s="115" t="s">
        <v>65</v>
      </c>
      <c r="C106" s="90" t="s">
        <v>38</v>
      </c>
      <c r="D106" s="134">
        <v>67</v>
      </c>
      <c r="E106" s="99" t="s">
        <v>60</v>
      </c>
      <c r="F106" s="99" t="s">
        <v>35</v>
      </c>
      <c r="G106" s="178">
        <v>1</v>
      </c>
      <c r="H106" s="92"/>
      <c r="I106" s="92"/>
      <c r="J106" s="92"/>
      <c r="K106" s="155">
        <f t="shared" si="20"/>
        <v>40</v>
      </c>
      <c r="L106" s="155">
        <f t="shared" si="21"/>
        <v>-11</v>
      </c>
      <c r="M106" s="155">
        <f t="shared" si="22"/>
        <v>40</v>
      </c>
      <c r="N106" s="155">
        <f t="shared" si="23"/>
        <v>0</v>
      </c>
      <c r="O106" s="156">
        <f t="shared" si="24"/>
        <v>-37200</v>
      </c>
    </row>
    <row r="107" spans="1:15" ht="14.25" customHeight="1">
      <c r="A107" s="143"/>
      <c r="B107" s="115" t="s">
        <v>141</v>
      </c>
      <c r="C107" s="90" t="s">
        <v>38</v>
      </c>
      <c r="D107" s="111">
        <v>117</v>
      </c>
      <c r="E107" s="97" t="s">
        <v>60</v>
      </c>
      <c r="F107" s="97" t="s">
        <v>35</v>
      </c>
      <c r="G107" s="178">
        <v>1</v>
      </c>
      <c r="H107" s="92"/>
      <c r="I107" s="92"/>
      <c r="J107" s="92"/>
      <c r="K107" s="155">
        <f t="shared" si="20"/>
        <v>40</v>
      </c>
      <c r="L107" s="155">
        <f t="shared" si="21"/>
        <v>-11</v>
      </c>
      <c r="M107" s="155">
        <f t="shared" si="22"/>
        <v>40</v>
      </c>
      <c r="N107" s="155">
        <f t="shared" si="23"/>
        <v>0</v>
      </c>
      <c r="O107" s="156">
        <f t="shared" si="24"/>
        <v>-37200</v>
      </c>
    </row>
    <row r="108" spans="1:15" ht="14.25" customHeight="1">
      <c r="A108" s="88"/>
      <c r="B108" s="115" t="s">
        <v>66</v>
      </c>
      <c r="C108" s="90" t="s">
        <v>38</v>
      </c>
      <c r="D108" s="111"/>
      <c r="E108" s="97" t="s">
        <v>60</v>
      </c>
      <c r="F108" s="97" t="s">
        <v>35</v>
      </c>
      <c r="G108" s="178">
        <v>1</v>
      </c>
      <c r="H108" s="92"/>
      <c r="I108" s="92"/>
      <c r="J108" s="92"/>
      <c r="K108" s="155">
        <f t="shared" si="20"/>
        <v>40</v>
      </c>
      <c r="L108" s="155">
        <f t="shared" si="21"/>
        <v>-11</v>
      </c>
      <c r="M108" s="155">
        <f t="shared" si="22"/>
        <v>40</v>
      </c>
      <c r="N108" s="155">
        <f t="shared" si="23"/>
        <v>0</v>
      </c>
      <c r="O108" s="156">
        <f t="shared" si="24"/>
        <v>-37200</v>
      </c>
    </row>
    <row r="109" spans="1:15" ht="14.25" customHeight="1">
      <c r="A109" s="88"/>
      <c r="B109" s="115" t="s">
        <v>67</v>
      </c>
      <c r="C109" s="90" t="s">
        <v>38</v>
      </c>
      <c r="D109" s="111"/>
      <c r="E109" s="97" t="s">
        <v>60</v>
      </c>
      <c r="F109" s="97" t="s">
        <v>35</v>
      </c>
      <c r="G109" s="178">
        <v>1</v>
      </c>
      <c r="H109" s="92"/>
      <c r="I109" s="92"/>
      <c r="J109" s="92"/>
      <c r="K109" s="155">
        <f t="shared" si="20"/>
        <v>40</v>
      </c>
      <c r="L109" s="155">
        <f t="shared" si="21"/>
        <v>-11</v>
      </c>
      <c r="M109" s="155">
        <f t="shared" si="22"/>
        <v>40</v>
      </c>
      <c r="N109" s="155">
        <f t="shared" si="23"/>
        <v>0</v>
      </c>
      <c r="O109" s="156">
        <f t="shared" si="24"/>
        <v>-37200</v>
      </c>
    </row>
    <row r="110" spans="1:15" ht="12.75">
      <c r="A110" s="168"/>
      <c r="B110" s="184" t="s">
        <v>61</v>
      </c>
      <c r="C110" s="90" t="s">
        <v>38</v>
      </c>
      <c r="D110" s="97">
        <v>2000</v>
      </c>
      <c r="E110" s="97" t="s">
        <v>60</v>
      </c>
      <c r="F110" s="97" t="s">
        <v>35</v>
      </c>
      <c r="G110" s="178">
        <v>1</v>
      </c>
      <c r="H110" s="92"/>
      <c r="I110" s="92"/>
      <c r="J110" s="92"/>
      <c r="K110" s="155">
        <f t="shared" si="20"/>
        <v>40</v>
      </c>
      <c r="L110" s="155">
        <f t="shared" si="21"/>
        <v>-11</v>
      </c>
      <c r="M110" s="155">
        <f t="shared" si="22"/>
        <v>40</v>
      </c>
      <c r="N110" s="155">
        <f t="shared" si="23"/>
        <v>0</v>
      </c>
      <c r="O110" s="156">
        <f t="shared" si="24"/>
        <v>-37200</v>
      </c>
    </row>
    <row r="111" spans="1:15" ht="12.75">
      <c r="A111" s="88"/>
      <c r="B111" s="89" t="s">
        <v>59</v>
      </c>
      <c r="C111" s="90" t="s">
        <v>38</v>
      </c>
      <c r="D111" s="91">
        <v>131</v>
      </c>
      <c r="E111" s="91" t="s">
        <v>60</v>
      </c>
      <c r="F111" s="91" t="s">
        <v>32</v>
      </c>
      <c r="G111" s="178">
        <v>1</v>
      </c>
      <c r="H111" s="92"/>
      <c r="I111" s="92"/>
      <c r="J111" s="92"/>
      <c r="K111" s="155">
        <f t="shared" si="20"/>
        <v>40</v>
      </c>
      <c r="L111" s="155">
        <f t="shared" si="21"/>
        <v>-11</v>
      </c>
      <c r="M111" s="155">
        <f t="shared" si="22"/>
        <v>40</v>
      </c>
      <c r="N111" s="155">
        <f t="shared" si="23"/>
        <v>0</v>
      </c>
      <c r="O111" s="156">
        <f t="shared" si="24"/>
        <v>-37200</v>
      </c>
    </row>
    <row r="112" spans="1:15" ht="12.75">
      <c r="A112" s="121"/>
      <c r="B112" s="115" t="s">
        <v>62</v>
      </c>
      <c r="C112" s="90" t="s">
        <v>38</v>
      </c>
      <c r="D112" s="97">
        <v>3100</v>
      </c>
      <c r="E112" s="97" t="s">
        <v>60</v>
      </c>
      <c r="F112" s="97" t="s">
        <v>35</v>
      </c>
      <c r="G112" s="178">
        <v>1</v>
      </c>
      <c r="H112" s="92"/>
      <c r="I112" s="92"/>
      <c r="J112" s="92"/>
      <c r="K112" s="155">
        <f t="shared" si="20"/>
        <v>40</v>
      </c>
      <c r="L112" s="155">
        <f t="shared" si="21"/>
        <v>-11</v>
      </c>
      <c r="M112" s="155">
        <f t="shared" si="22"/>
        <v>40</v>
      </c>
      <c r="N112" s="155">
        <f t="shared" si="23"/>
        <v>0</v>
      </c>
      <c r="O112" s="156">
        <f t="shared" si="24"/>
        <v>-37200</v>
      </c>
    </row>
    <row r="113" spans="1:15" ht="12.75">
      <c r="A113" s="52"/>
      <c r="B113" s="71"/>
      <c r="C113" s="71"/>
      <c r="D113" s="72"/>
      <c r="E113" s="61"/>
      <c r="F113" s="71"/>
      <c r="G113" s="73"/>
      <c r="H113" s="71"/>
      <c r="I113" s="71"/>
      <c r="J113" s="71"/>
      <c r="K113" s="71"/>
      <c r="L113" s="71"/>
      <c r="M113" s="71"/>
      <c r="N113" s="71"/>
      <c r="O113" s="71"/>
    </row>
    <row r="114" spans="1:15" s="5" customFormat="1" ht="12.75">
      <c r="A114" s="8"/>
      <c r="B114" s="236" t="s">
        <v>68</v>
      </c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236"/>
      <c r="O114" s="236"/>
    </row>
    <row r="115" spans="1:15" s="5" customFormat="1" ht="12.75">
      <c r="A115" s="130" t="s">
        <v>19</v>
      </c>
      <c r="B115" s="131" t="s">
        <v>20</v>
      </c>
      <c r="C115" s="131" t="s">
        <v>21</v>
      </c>
      <c r="D115" s="131" t="s">
        <v>22</v>
      </c>
      <c r="E115" s="131" t="s">
        <v>23</v>
      </c>
      <c r="F115" s="131" t="s">
        <v>24</v>
      </c>
      <c r="G115" s="132" t="s">
        <v>25</v>
      </c>
      <c r="H115" s="201" t="s">
        <v>26</v>
      </c>
      <c r="I115" s="201"/>
      <c r="J115" s="201"/>
      <c r="K115" s="132" t="s">
        <v>27</v>
      </c>
      <c r="L115" s="237" t="s">
        <v>28</v>
      </c>
      <c r="M115" s="237"/>
      <c r="N115" s="237"/>
      <c r="O115" s="133" t="s">
        <v>29</v>
      </c>
    </row>
    <row r="116" spans="1:15" ht="12.75">
      <c r="A116" s="168">
        <v>1</v>
      </c>
      <c r="B116" s="179" t="s">
        <v>71</v>
      </c>
      <c r="C116" s="90" t="s">
        <v>38</v>
      </c>
      <c r="D116" s="97">
        <v>1107</v>
      </c>
      <c r="E116" s="97" t="s">
        <v>69</v>
      </c>
      <c r="F116" s="97" t="s">
        <v>36</v>
      </c>
      <c r="G116" s="170">
        <v>1</v>
      </c>
      <c r="H116" s="92">
        <v>11</v>
      </c>
      <c r="I116" s="92">
        <v>20</v>
      </c>
      <c r="J116" s="92">
        <v>30</v>
      </c>
      <c r="K116" s="155">
        <f>IF($A$140="U",IF(I116&lt;$M$9,(I116-$M$9)+60,I116-$M$9),IF(I116&lt;$M$19,(I116-$M$19)+60,I116-$M$19))</f>
        <v>0</v>
      </c>
      <c r="L116" s="155">
        <f>IF($A$140="U",IF(I116&lt;$M$9,(H116-$L$9)-1,H116-$L$9),IF(I116&lt;$M$19,(H116-$L$19)-1,H116-$L$19))</f>
        <v>1</v>
      </c>
      <c r="M116" s="155">
        <f>IF($A$140="U",IF(J116&lt;$N$9,K116-1,K116),IF(J116&lt;$N$19,K116-1,K116))</f>
        <v>0</v>
      </c>
      <c r="N116" s="155">
        <f>IF($A$140="U",IF(J116&lt;$N$9,(J116+60)-$N$9,J116-$N$9),IF(J116&lt;$N$19,(J116+60)-$N$19,J116-$N$19))</f>
        <v>30</v>
      </c>
      <c r="O116" s="156">
        <f>((3600*L116)+(M116*60)+N116)*G116</f>
        <v>3630</v>
      </c>
    </row>
    <row r="117" spans="1:15" ht="12.75">
      <c r="A117" s="168">
        <v>2</v>
      </c>
      <c r="B117" s="124" t="s">
        <v>74</v>
      </c>
      <c r="C117" s="90" t="s">
        <v>38</v>
      </c>
      <c r="D117" s="97">
        <v>3030</v>
      </c>
      <c r="E117" s="97" t="s">
        <v>69</v>
      </c>
      <c r="F117" s="97" t="s">
        <v>36</v>
      </c>
      <c r="G117" s="169">
        <v>1</v>
      </c>
      <c r="H117" s="92">
        <v>11</v>
      </c>
      <c r="I117" s="92">
        <v>20</v>
      </c>
      <c r="J117" s="92">
        <v>40</v>
      </c>
      <c r="K117" s="155">
        <f>IF($A$140="U",IF(I117&lt;$M$9,(I117-$M$9)+60,I117-$M$9),IF(I117&lt;$M$19,(I117-$M$19)+60,I117-$M$19))</f>
        <v>0</v>
      </c>
      <c r="L117" s="155">
        <f>IF($A$140="U",IF(I117&lt;$M$9,(H117-$L$9)-1,H117-$L$9),IF(I117&lt;$M$19,(H117-$L$19)-1,H117-$L$19))</f>
        <v>1</v>
      </c>
      <c r="M117" s="155">
        <f>IF($A$140="U",IF(J117&lt;$N$9,K117-1,K117),IF(J117&lt;$N$19,K117-1,K117))</f>
        <v>0</v>
      </c>
      <c r="N117" s="155">
        <f>IF($A$140="U",IF(J117&lt;$N$9,(J117+60)-$N$9,J117-$N$9),IF(J117&lt;$N$19,(J117+60)-$N$19,J117-$N$19))</f>
        <v>40</v>
      </c>
      <c r="O117" s="156">
        <f>((3600*L117)+(M117*60)+N117)*G117</f>
        <v>3640</v>
      </c>
    </row>
    <row r="118" spans="1:15" ht="12.75">
      <c r="A118" s="168">
        <v>3</v>
      </c>
      <c r="B118" s="124" t="s">
        <v>72</v>
      </c>
      <c r="C118" s="90" t="s">
        <v>38</v>
      </c>
      <c r="D118" s="97">
        <v>1229</v>
      </c>
      <c r="E118" s="97" t="s">
        <v>69</v>
      </c>
      <c r="F118" s="97" t="s">
        <v>36</v>
      </c>
      <c r="G118" s="169">
        <v>1</v>
      </c>
      <c r="H118" s="92">
        <v>11</v>
      </c>
      <c r="I118" s="92">
        <v>20</v>
      </c>
      <c r="J118" s="92">
        <v>54</v>
      </c>
      <c r="K118" s="155">
        <f>IF($A$140="U",IF(I118&lt;$M$9,(I118-$M$9)+60,I118-$M$9),IF(I118&lt;$M$19,(I118-$M$19)+60,I118-$M$19))</f>
        <v>0</v>
      </c>
      <c r="L118" s="155">
        <f>IF($A$140="U",IF(I118&lt;$M$9,(H118-$L$9)-1,H118-$L$9),IF(I118&lt;$M$19,(H118-$L$19)-1,H118-$L$19))</f>
        <v>1</v>
      </c>
      <c r="M118" s="155">
        <f>IF($A$140="U",IF(J118&lt;$N$9,K118-1,K118),IF(J118&lt;$N$19,K118-1,K118))</f>
        <v>0</v>
      </c>
      <c r="N118" s="155">
        <f>IF($A$140="U",IF(J118&lt;$N$9,(J118+60)-$N$9,J118-$N$9),IF(J118&lt;$N$19,(J118+60)-$N$19,J118-$N$19))</f>
        <v>54</v>
      </c>
      <c r="O118" s="156">
        <f>((3600*L118)+(M118*60)+N118)*G118</f>
        <v>3654</v>
      </c>
    </row>
    <row r="119" spans="1:15" ht="12.75">
      <c r="A119" s="168">
        <v>4</v>
      </c>
      <c r="B119" s="124" t="s">
        <v>70</v>
      </c>
      <c r="C119" s="90" t="s">
        <v>38</v>
      </c>
      <c r="D119" s="97">
        <v>281</v>
      </c>
      <c r="E119" s="97" t="s">
        <v>69</v>
      </c>
      <c r="F119" s="97" t="s">
        <v>32</v>
      </c>
      <c r="G119" s="170">
        <v>1</v>
      </c>
      <c r="H119" s="92">
        <v>11</v>
      </c>
      <c r="I119" s="92">
        <v>22</v>
      </c>
      <c r="J119" s="92">
        <v>19</v>
      </c>
      <c r="K119" s="155">
        <f>IF($A$140="U",IF(I119&lt;$M$9,(I119-$M$9)+60,I119-$M$9),IF(I119&lt;$M$19,(I119-$M$19)+60,I119-$M$19))</f>
        <v>2</v>
      </c>
      <c r="L119" s="155">
        <f>IF($A$140="U",IF(I119&lt;$M$9,(H119-$L$9)-1,H119-$L$9),IF(I119&lt;$M$19,(H119-$L$19)-1,H119-$L$19))</f>
        <v>1</v>
      </c>
      <c r="M119" s="155">
        <f>IF($A$140="U",IF(J119&lt;$N$9,K119-1,K119),IF(J119&lt;$N$19,K119-1,K119))</f>
        <v>2</v>
      </c>
      <c r="N119" s="155">
        <f>IF($A$140="U",IF(J119&lt;$N$9,(J119+60)-$N$9,J119-$N$9),IF(J119&lt;$N$19,(J119+60)-$N$19,J119-$N$19))</f>
        <v>19</v>
      </c>
      <c r="O119" s="156">
        <f>((3600*L119)+(M119*60)+N119)*G119</f>
        <v>3739</v>
      </c>
    </row>
    <row r="120" spans="1:15" ht="12.75">
      <c r="A120" s="168">
        <v>5</v>
      </c>
      <c r="B120" s="164" t="s">
        <v>99</v>
      </c>
      <c r="C120" s="139" t="s">
        <v>38</v>
      </c>
      <c r="D120" s="140">
        <v>380</v>
      </c>
      <c r="E120" s="140" t="s">
        <v>69</v>
      </c>
      <c r="F120" s="140" t="s">
        <v>32</v>
      </c>
      <c r="G120" s="170">
        <v>1</v>
      </c>
      <c r="H120" s="141">
        <v>11</v>
      </c>
      <c r="I120" s="141">
        <v>24</v>
      </c>
      <c r="J120" s="141">
        <v>28</v>
      </c>
      <c r="K120" s="155">
        <f>IF($A$140="U",IF(I120&lt;$M$9,(I120-$M$9)+60,I120-$M$9),IF(I120&lt;$M$19,(I120-$M$19)+60,I120-$M$19))</f>
        <v>4</v>
      </c>
      <c r="L120" s="155">
        <f>IF($A$140="U",IF(I120&lt;$M$9,(H120-$L$9)-1,H120-$L$9),IF(I120&lt;$M$19,(H120-$L$19)-1,H120-$L$19))</f>
        <v>1</v>
      </c>
      <c r="M120" s="155">
        <f>IF($A$140="U",IF(J120&lt;$N$9,K120-1,K120),IF(J120&lt;$N$19,K120-1,K120))</f>
        <v>4</v>
      </c>
      <c r="N120" s="155">
        <f>IF($A$140="U",IF(J120&lt;$N$9,(J120+60)-$N$9,J120-$N$9),IF(J120&lt;$N$19,(J120+60)-$N$19,J120-$N$19))</f>
        <v>28</v>
      </c>
      <c r="O120" s="156">
        <f>((3600*L120)+(M120*60)+N120)*G120</f>
        <v>3868</v>
      </c>
    </row>
    <row r="121" spans="1:15" ht="12.75">
      <c r="A121" s="143"/>
      <c r="B121" s="124" t="s">
        <v>137</v>
      </c>
      <c r="C121" s="90" t="s">
        <v>38</v>
      </c>
      <c r="D121" s="97"/>
      <c r="E121" s="97" t="s">
        <v>69</v>
      </c>
      <c r="F121" s="97" t="s">
        <v>32</v>
      </c>
      <c r="G121" s="170">
        <v>1</v>
      </c>
      <c r="H121" s="92"/>
      <c r="I121" s="92"/>
      <c r="J121" s="92"/>
      <c r="K121" s="155"/>
      <c r="L121" s="155"/>
      <c r="M121" s="155"/>
      <c r="N121" s="155"/>
      <c r="O121" s="156" t="s">
        <v>148</v>
      </c>
    </row>
    <row r="122" spans="1:15" ht="15.75">
      <c r="A122" s="205" t="s">
        <v>18</v>
      </c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</row>
    <row r="123" spans="1:15" ht="13.5" thickBo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 ht="19.5" thickBot="1">
      <c r="A124" s="136"/>
      <c r="B124" s="136"/>
      <c r="C124" s="136"/>
      <c r="D124" s="136"/>
      <c r="E124" s="203" t="s">
        <v>98</v>
      </c>
      <c r="F124" s="203"/>
      <c r="G124" s="203"/>
      <c r="H124" s="203"/>
      <c r="I124" s="203"/>
      <c r="J124" s="136"/>
      <c r="K124" s="136"/>
      <c r="L124" s="136"/>
      <c r="M124" s="136"/>
      <c r="N124" s="136"/>
      <c r="O124" s="136"/>
    </row>
    <row r="125" spans="1:15" ht="16.5" thickBot="1">
      <c r="A125" s="152" t="str">
        <f>B140</f>
        <v>PERCURSO LONGO</v>
      </c>
      <c r="B125" s="153"/>
      <c r="C125" s="153"/>
      <c r="D125" s="153"/>
      <c r="E125" s="10"/>
      <c r="F125" s="10"/>
      <c r="G125" s="11"/>
      <c r="H125" s="10"/>
      <c r="I125" s="10"/>
      <c r="J125" s="10"/>
      <c r="K125" s="10"/>
      <c r="L125" s="10"/>
      <c r="M125" s="10"/>
      <c r="N125" s="10"/>
      <c r="O125" s="10"/>
    </row>
    <row r="126" spans="1:15" ht="12.75">
      <c r="A126" s="135" t="s">
        <v>19</v>
      </c>
      <c r="B126" s="34" t="s">
        <v>20</v>
      </c>
      <c r="C126" s="35" t="s">
        <v>21</v>
      </c>
      <c r="D126" s="35" t="s">
        <v>22</v>
      </c>
      <c r="E126" s="35" t="s">
        <v>23</v>
      </c>
      <c r="F126" s="35" t="s">
        <v>24</v>
      </c>
      <c r="G126" s="36" t="s">
        <v>25</v>
      </c>
      <c r="H126" s="234" t="s">
        <v>26</v>
      </c>
      <c r="I126" s="234"/>
      <c r="J126" s="234"/>
      <c r="K126" s="36" t="s">
        <v>27</v>
      </c>
      <c r="L126" s="204" t="s">
        <v>28</v>
      </c>
      <c r="M126" s="204"/>
      <c r="N126" s="204"/>
      <c r="O126" s="37" t="s">
        <v>29</v>
      </c>
    </row>
    <row r="127" spans="1:15" ht="12.75">
      <c r="A127" s="214">
        <v>1</v>
      </c>
      <c r="B127" s="215" t="s">
        <v>120</v>
      </c>
      <c r="C127" s="196" t="s">
        <v>31</v>
      </c>
      <c r="D127" s="210">
        <v>2348</v>
      </c>
      <c r="E127" s="210" t="s">
        <v>121</v>
      </c>
      <c r="F127" s="210" t="s">
        <v>35</v>
      </c>
      <c r="G127" s="211">
        <v>0.8961</v>
      </c>
      <c r="H127" s="192">
        <v>11</v>
      </c>
      <c r="I127" s="192">
        <v>23</v>
      </c>
      <c r="J127" s="193">
        <v>15</v>
      </c>
      <c r="K127" s="193">
        <f>IF(I127&lt;$M$9,(I127-$M$9)+60,I127-$M$9)</f>
        <v>17</v>
      </c>
      <c r="L127" s="193">
        <f>IF(I127&lt;$M$9,(H127-$L$9)-1,H127-$L$9)</f>
        <v>1</v>
      </c>
      <c r="M127" s="193">
        <f>IF(J127&lt;$N$9,K127-1,K127)</f>
        <v>17</v>
      </c>
      <c r="N127" s="193">
        <f>IF(J127&lt;$N$9,(J127+60)-$N$9,J127-$N$9)</f>
        <v>15</v>
      </c>
      <c r="O127" s="194">
        <f>((3600*L127)+(M127*60)+N127)*G127</f>
        <v>4153.4235</v>
      </c>
    </row>
    <row r="128" spans="1:15" ht="12.75">
      <c r="A128" s="216">
        <v>2</v>
      </c>
      <c r="B128" s="217" t="s">
        <v>118</v>
      </c>
      <c r="C128" s="218" t="s">
        <v>31</v>
      </c>
      <c r="D128" s="218">
        <v>2010</v>
      </c>
      <c r="E128" s="138" t="s">
        <v>119</v>
      </c>
      <c r="F128" s="218" t="s">
        <v>32</v>
      </c>
      <c r="G128" s="211">
        <v>0.9269</v>
      </c>
      <c r="H128" s="193">
        <v>11</v>
      </c>
      <c r="I128" s="193">
        <v>37</v>
      </c>
      <c r="J128" s="198">
        <v>15</v>
      </c>
      <c r="K128" s="193">
        <f>IF(I128&lt;$M$9,(I128-$M$9)+60,I128-$M$9)</f>
        <v>31</v>
      </c>
      <c r="L128" s="193">
        <f>IF(I128&lt;$M$9,(H128-$L$9)-1,H128-$L$9)</f>
        <v>1</v>
      </c>
      <c r="M128" s="193">
        <f>IF(J128&lt;$N$9,K128-1,K128)</f>
        <v>31</v>
      </c>
      <c r="N128" s="193">
        <f>IF(J128&lt;$N$9,(J128+60)-$N$9,J128-$N$9)</f>
        <v>15</v>
      </c>
      <c r="O128" s="194">
        <f>((3600*L128)+(M128*60)+N128)*G128</f>
        <v>5074.7775</v>
      </c>
    </row>
    <row r="129" spans="1:15" ht="12.75">
      <c r="A129" s="8"/>
      <c r="B129" s="20"/>
      <c r="C129" s="20"/>
      <c r="D129" s="16"/>
      <c r="E129" s="21"/>
      <c r="F129" s="22"/>
      <c r="G129" s="23"/>
      <c r="H129" s="23"/>
      <c r="I129" s="23"/>
      <c r="J129" s="23"/>
      <c r="K129" s="23"/>
      <c r="L129" s="24"/>
      <c r="M129" s="24"/>
      <c r="N129" s="24"/>
      <c r="O129" s="25"/>
    </row>
    <row r="130" spans="1:15" ht="16.5" thickBot="1">
      <c r="A130" s="152" t="s">
        <v>107</v>
      </c>
      <c r="B130" s="10"/>
      <c r="C130" s="10"/>
      <c r="D130" s="10"/>
      <c r="E130" s="10"/>
      <c r="F130" s="10"/>
      <c r="G130" s="11"/>
      <c r="H130" s="10"/>
      <c r="I130" s="10"/>
      <c r="J130" s="10"/>
      <c r="K130" s="10"/>
      <c r="L130" s="10"/>
      <c r="M130" s="10"/>
      <c r="N130" s="10"/>
      <c r="O130" s="10"/>
    </row>
    <row r="131" spans="1:15" ht="12.75">
      <c r="A131" s="135" t="s">
        <v>19</v>
      </c>
      <c r="B131" s="34" t="s">
        <v>20</v>
      </c>
      <c r="C131" s="35" t="s">
        <v>21</v>
      </c>
      <c r="D131" s="35" t="s">
        <v>22</v>
      </c>
      <c r="E131" s="35" t="s">
        <v>23</v>
      </c>
      <c r="F131" s="35" t="s">
        <v>24</v>
      </c>
      <c r="G131" s="36" t="s">
        <v>25</v>
      </c>
      <c r="H131" s="234" t="s">
        <v>26</v>
      </c>
      <c r="I131" s="234"/>
      <c r="J131" s="234"/>
      <c r="K131" s="36" t="s">
        <v>27</v>
      </c>
      <c r="L131" s="204" t="s">
        <v>28</v>
      </c>
      <c r="M131" s="204"/>
      <c r="N131" s="204"/>
      <c r="O131" s="37" t="s">
        <v>29</v>
      </c>
    </row>
    <row r="132" spans="1:15" ht="12.75">
      <c r="A132" s="207">
        <v>1</v>
      </c>
      <c r="B132" s="208" t="s">
        <v>56</v>
      </c>
      <c r="C132" s="209" t="s">
        <v>38</v>
      </c>
      <c r="D132" s="210">
        <v>1020</v>
      </c>
      <c r="E132" s="210" t="s">
        <v>50</v>
      </c>
      <c r="F132" s="210" t="s">
        <v>34</v>
      </c>
      <c r="G132" s="211">
        <v>0.8489</v>
      </c>
      <c r="H132" s="192">
        <v>11</v>
      </c>
      <c r="I132" s="192">
        <v>12</v>
      </c>
      <c r="J132" s="192">
        <v>38</v>
      </c>
      <c r="K132" s="193">
        <f>IF($A$140="U",IF(I132&lt;$M$9,(I132-$M$9)+60,I132-$M$9),IF(I132&lt;$M$19,(I132-$M$19)+60,I132-$M$19))</f>
        <v>52</v>
      </c>
      <c r="L132" s="193">
        <f>IF($A$140="U",IF(I132&lt;$M$9,(H132-$L$9)-1,H132-$L$9),IF(I132&lt;$M$19,(H132-$L$19)-1,H132-$L$19))</f>
        <v>0</v>
      </c>
      <c r="M132" s="193">
        <f>IF($A$140="U",IF(J132&lt;$N$9,K132-1,K132),IF(J132&lt;$N$19,K132-1,K132))</f>
        <v>52</v>
      </c>
      <c r="N132" s="193">
        <f>IF($A$140="U",IF(J132&lt;$N$9,(J132+60)-$N$9,J132-$N$9),IF(J132&lt;$N$19,(J132+60)-$N$19,J132-$N$19))</f>
        <v>38</v>
      </c>
      <c r="O132" s="194">
        <f>((3600*L132)+(M132*60)+N132)*G132</f>
        <v>2680.8262</v>
      </c>
    </row>
    <row r="133" spans="1:15" ht="12.75">
      <c r="A133" s="195">
        <v>2</v>
      </c>
      <c r="B133" s="208" t="s">
        <v>103</v>
      </c>
      <c r="C133" s="196" t="s">
        <v>38</v>
      </c>
      <c r="D133" s="197">
        <v>2181</v>
      </c>
      <c r="E133" s="197" t="s">
        <v>104</v>
      </c>
      <c r="F133" s="197" t="s">
        <v>37</v>
      </c>
      <c r="G133" s="211">
        <v>0.8952</v>
      </c>
      <c r="H133" s="193">
        <v>11</v>
      </c>
      <c r="I133" s="193">
        <v>13</v>
      </c>
      <c r="J133" s="198">
        <v>25</v>
      </c>
      <c r="K133" s="193">
        <f>IF($A$140="U",IF(I133&lt;$M$9,(I133-$M$9)+60,I133-$M$9),IF(I133&lt;$M$19,(I133-$M$19)+60,I133-$M$19))</f>
        <v>53</v>
      </c>
      <c r="L133" s="193">
        <f>IF($A$140="U",IF(I133&lt;$M$9,(H133-$L$9)-1,H133-$L$9),IF(I133&lt;$M$19,(H133-$L$19)-1,H133-$L$19))</f>
        <v>0</v>
      </c>
      <c r="M133" s="193">
        <f>IF($A$140="U",IF(J133&lt;$N$9,K133-1,K133),IF(J133&lt;$N$19,K133-1,K133))</f>
        <v>53</v>
      </c>
      <c r="N133" s="193">
        <f>IF($A$140="U",IF(J133&lt;$N$9,(J133+60)-$N$9,J133-$N$9),IF(J133&lt;$N$19,(J133+60)-$N$19,J133-$N$19))</f>
        <v>25</v>
      </c>
      <c r="O133" s="194">
        <f>((3600*L133)+(M133*60)+N133)*G133</f>
        <v>2869.116</v>
      </c>
    </row>
    <row r="134" spans="1:15" ht="12.75">
      <c r="A134" s="207">
        <v>3</v>
      </c>
      <c r="B134" s="199" t="s">
        <v>52</v>
      </c>
      <c r="C134" s="209" t="s">
        <v>38</v>
      </c>
      <c r="D134" s="210">
        <v>777</v>
      </c>
      <c r="E134" s="210" t="s">
        <v>50</v>
      </c>
      <c r="F134" s="210" t="s">
        <v>35</v>
      </c>
      <c r="G134" s="211">
        <v>0.8501</v>
      </c>
      <c r="H134" s="192">
        <v>11</v>
      </c>
      <c r="I134" s="192">
        <v>17</v>
      </c>
      <c r="J134" s="192">
        <v>40</v>
      </c>
      <c r="K134" s="193">
        <f>IF($A$140="U",IF(I134&lt;$M$9,(I134-$M$9)+60,I134-$M$9),IF(I134&lt;$M$19,(I134-$M$19)+60,I134-$M$19))</f>
        <v>57</v>
      </c>
      <c r="L134" s="193">
        <f>IF($A$140="U",IF(I134&lt;$M$9,(H134-$L$9)-1,H134-$L$9),IF(I134&lt;$M$19,(H134-$L$19)-1,H134-$L$19))</f>
        <v>0</v>
      </c>
      <c r="M134" s="193">
        <f>IF($A$140="U",IF(J134&lt;$N$9,K134-1,K134),IF(J134&lt;$N$19,K134-1,K134))</f>
        <v>57</v>
      </c>
      <c r="N134" s="193">
        <f>IF($A$140="U",IF(J134&lt;$N$9,(J134+60)-$N$9,J134-$N$9),IF(J134&lt;$N$19,(J134+60)-$N$19,J134-$N$19))</f>
        <v>40</v>
      </c>
      <c r="O134" s="194">
        <f>((3600*L134)+(M134*60)+N134)*G134</f>
        <v>2941.346</v>
      </c>
    </row>
    <row r="135" spans="1:15" ht="12.75">
      <c r="A135" s="195">
        <v>4</v>
      </c>
      <c r="B135" s="137" t="s">
        <v>78</v>
      </c>
      <c r="C135" s="198" t="s">
        <v>38</v>
      </c>
      <c r="D135" s="138">
        <v>17</v>
      </c>
      <c r="E135" s="138" t="s">
        <v>75</v>
      </c>
      <c r="F135" s="138" t="s">
        <v>32</v>
      </c>
      <c r="G135" s="212">
        <v>0.8477</v>
      </c>
      <c r="H135" s="213">
        <v>11</v>
      </c>
      <c r="I135" s="198">
        <v>18</v>
      </c>
      <c r="J135" s="198">
        <v>8</v>
      </c>
      <c r="K135" s="193">
        <f>IF($A$140="U",IF(I135&lt;$M$9,(I135-$M$9)+60,I135-$M$9),IF(I135&lt;$M$19,(I135-$M$19)+60,I135-$M$19))</f>
        <v>58</v>
      </c>
      <c r="L135" s="193">
        <f>IF($A$140="U",IF(I135&lt;$M$9,(H135-$L$9)-1,H135-$L$9),IF(I135&lt;$M$19,(H135-$L$19)-1,H135-$L$19))</f>
        <v>0</v>
      </c>
      <c r="M135" s="193">
        <f>IF($A$140="U",IF(J135&lt;$N$9,K135-1,K135),IF(J135&lt;$N$19,K135-1,K135))</f>
        <v>58</v>
      </c>
      <c r="N135" s="193">
        <f>IF($A$140="U",IF(J135&lt;$N$9,(J135+60)-$N$9,J135-$N$9),IF(J135&lt;$N$19,(J135+60)-$N$19,J135-$N$19))</f>
        <v>8</v>
      </c>
      <c r="O135" s="194">
        <f>((3600*L135)+(M135*60)+N135)*G135</f>
        <v>2956.7776</v>
      </c>
    </row>
    <row r="136" spans="1:15" ht="12.75">
      <c r="A136" s="207">
        <v>5</v>
      </c>
      <c r="B136" s="199" t="s">
        <v>51</v>
      </c>
      <c r="C136" s="209" t="s">
        <v>38</v>
      </c>
      <c r="D136" s="210">
        <v>230</v>
      </c>
      <c r="E136" s="210" t="s">
        <v>50</v>
      </c>
      <c r="F136" s="210" t="s">
        <v>37</v>
      </c>
      <c r="G136" s="212">
        <v>0.8488</v>
      </c>
      <c r="H136" s="192">
        <v>11</v>
      </c>
      <c r="I136" s="192">
        <v>19</v>
      </c>
      <c r="J136" s="192">
        <v>13</v>
      </c>
      <c r="K136" s="193">
        <f>IF($A$140="U",IF(I136&lt;$M$9,(I136-$M$9)+60,I136-$M$9),IF(I136&lt;$M$19,(I136-$M$19)+60,I136-$M$19))</f>
        <v>59</v>
      </c>
      <c r="L136" s="193">
        <f>IF($A$140="U",IF(I136&lt;$M$9,(H136-$L$9)-1,H136-$L$9),IF(I136&lt;$M$19,(H136-$L$19)-1,H136-$L$19))</f>
        <v>0</v>
      </c>
      <c r="M136" s="193">
        <f>IF($A$140="U",IF(J136&lt;$N$9,K136-1,K136),IF(J136&lt;$N$19,K136-1,K136))</f>
        <v>59</v>
      </c>
      <c r="N136" s="193">
        <f>IF($A$140="U",IF(J136&lt;$N$9,(J136+60)-$N$9,J136-$N$9),IF(J136&lt;$N$19,(J136+60)-$N$19,J136-$N$19))</f>
        <v>13</v>
      </c>
      <c r="O136" s="194">
        <f>((3600*L136)+(M136*60)+N136)*G136</f>
        <v>3015.7864</v>
      </c>
    </row>
    <row r="137" spans="1:15" ht="9" customHeight="1">
      <c r="A137" s="8"/>
      <c r="B137" s="20"/>
      <c r="C137" s="20"/>
      <c r="D137" s="16"/>
      <c r="E137" s="21"/>
      <c r="F137" s="22"/>
      <c r="G137" s="23"/>
      <c r="H137" s="23"/>
      <c r="I137" s="23"/>
      <c r="J137" s="23"/>
      <c r="K137" s="23"/>
      <c r="L137" s="24"/>
      <c r="M137" s="24"/>
      <c r="N137" s="24"/>
      <c r="O137" s="25"/>
    </row>
    <row r="138" spans="1:15" ht="15.75">
      <c r="A138" s="227" t="s">
        <v>97</v>
      </c>
      <c r="B138" s="227"/>
      <c r="C138" s="227"/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</row>
    <row r="139" spans="1:15" ht="13.5" thickBo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1:15" ht="16.5" thickBot="1">
      <c r="A140" s="159"/>
      <c r="B140" s="229" t="str">
        <f>IF(A140="u","PERCURSO ÚNICO","PERCURSO LONGO")</f>
        <v>PERCURSO LONGO</v>
      </c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30"/>
    </row>
    <row r="141" spans="1:15" ht="16.5" thickBot="1">
      <c r="A141" s="174"/>
      <c r="B141" s="151"/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</row>
    <row r="142" spans="1:15" ht="12.75">
      <c r="A142" s="33" t="s">
        <v>19</v>
      </c>
      <c r="B142" s="34" t="s">
        <v>20</v>
      </c>
      <c r="C142" s="35" t="s">
        <v>21</v>
      </c>
      <c r="D142" s="35" t="s">
        <v>22</v>
      </c>
      <c r="E142" s="35" t="s">
        <v>23</v>
      </c>
      <c r="F142" s="35" t="s">
        <v>24</v>
      </c>
      <c r="G142" s="36" t="s">
        <v>25</v>
      </c>
      <c r="H142" s="234" t="s">
        <v>26</v>
      </c>
      <c r="I142" s="234"/>
      <c r="J142" s="234"/>
      <c r="K142" s="36" t="s">
        <v>27</v>
      </c>
      <c r="L142" s="204" t="s">
        <v>28</v>
      </c>
      <c r="M142" s="204"/>
      <c r="N142" s="204"/>
      <c r="O142" s="37" t="s">
        <v>29</v>
      </c>
    </row>
    <row r="143" spans="1:15" ht="12.75">
      <c r="A143" s="200">
        <v>1</v>
      </c>
      <c r="B143" s="163" t="s">
        <v>120</v>
      </c>
      <c r="C143" s="90" t="s">
        <v>31</v>
      </c>
      <c r="D143" s="91">
        <v>2348</v>
      </c>
      <c r="E143" s="112" t="s">
        <v>121</v>
      </c>
      <c r="F143" s="91" t="s">
        <v>35</v>
      </c>
      <c r="G143" s="171">
        <v>0.8961</v>
      </c>
      <c r="H143" s="92">
        <v>11</v>
      </c>
      <c r="I143" s="92">
        <v>23</v>
      </c>
      <c r="J143" s="93">
        <v>15</v>
      </c>
      <c r="K143" s="93">
        <f>IF(I143&lt;$M$9,(I143-$M$9)+60,I143-$M$9)</f>
        <v>17</v>
      </c>
      <c r="L143" s="93">
        <f>IF(I143&lt;$M$9,(H143-$L$9)-1,H143-$L$9)</f>
        <v>1</v>
      </c>
      <c r="M143" s="93">
        <f>IF(J143&lt;$N$9,K143-1,K143)</f>
        <v>17</v>
      </c>
      <c r="N143" s="93">
        <f>IF(J143&lt;$N$9,(J143+60)-$N$9,J143-$N$9)</f>
        <v>15</v>
      </c>
      <c r="O143" s="95">
        <f>((3600*L143)+(M143*60)+N143)*G143</f>
        <v>4153.4235</v>
      </c>
    </row>
    <row r="144" spans="1:15" ht="12.75">
      <c r="A144" s="142">
        <v>2</v>
      </c>
      <c r="B144" s="107" t="s">
        <v>118</v>
      </c>
      <c r="C144" s="99" t="s">
        <v>31</v>
      </c>
      <c r="D144" s="99">
        <v>2010</v>
      </c>
      <c r="E144" s="101" t="s">
        <v>119</v>
      </c>
      <c r="F144" s="99" t="s">
        <v>32</v>
      </c>
      <c r="G144" s="171">
        <v>0.9269</v>
      </c>
      <c r="H144" s="93">
        <v>11</v>
      </c>
      <c r="I144" s="93">
        <v>37</v>
      </c>
      <c r="J144" s="109">
        <v>15</v>
      </c>
      <c r="K144" s="93">
        <f>IF(I144&lt;$M$9,(I144-$M$9)+60,I144-$M$9)</f>
        <v>31</v>
      </c>
      <c r="L144" s="93">
        <f>IF(I144&lt;$M$9,(H144-$L$9)-1,H144-$L$9)</f>
        <v>1</v>
      </c>
      <c r="M144" s="93">
        <f>IF(J144&lt;$N$9,K144-1,K144)</f>
        <v>31</v>
      </c>
      <c r="N144" s="93">
        <f>IF(J144&lt;$N$9,(J144+60)-$N$9,J144-$N$9)</f>
        <v>15</v>
      </c>
      <c r="O144" s="95">
        <f>((3600*L144)+(M144*60)+N144)*G144</f>
        <v>5074.7775</v>
      </c>
    </row>
    <row r="145" spans="1:15" ht="12.75">
      <c r="A145" s="168"/>
      <c r="B145" s="107" t="s">
        <v>139</v>
      </c>
      <c r="C145" s="99" t="s">
        <v>105</v>
      </c>
      <c r="D145" s="99">
        <v>2328</v>
      </c>
      <c r="E145" s="91" t="s">
        <v>117</v>
      </c>
      <c r="F145" s="99" t="s">
        <v>37</v>
      </c>
      <c r="G145" s="120">
        <v>0.9496</v>
      </c>
      <c r="H145" s="106"/>
      <c r="I145" s="106"/>
      <c r="J145" s="92"/>
      <c r="K145" s="106"/>
      <c r="L145" s="106"/>
      <c r="M145" s="106"/>
      <c r="N145" s="106"/>
      <c r="O145" s="189" t="s">
        <v>148</v>
      </c>
    </row>
    <row r="146" spans="1:15" ht="12.75">
      <c r="A146" s="190"/>
      <c r="B146" s="163" t="s">
        <v>106</v>
      </c>
      <c r="C146" s="90" t="s">
        <v>31</v>
      </c>
      <c r="D146" s="112">
        <v>3110</v>
      </c>
      <c r="E146" s="145" t="s">
        <v>2</v>
      </c>
      <c r="F146" s="112" t="s">
        <v>35</v>
      </c>
      <c r="G146" s="186">
        <v>0.9661</v>
      </c>
      <c r="H146" s="177"/>
      <c r="I146" s="177"/>
      <c r="J146" s="146"/>
      <c r="K146" s="93"/>
      <c r="L146" s="93"/>
      <c r="M146" s="93"/>
      <c r="N146" s="93"/>
      <c r="O146" s="189" t="s">
        <v>148</v>
      </c>
    </row>
    <row r="147" spans="1:15" ht="13.5" thickBot="1">
      <c r="A147" s="191"/>
      <c r="B147" s="184" t="s">
        <v>92</v>
      </c>
      <c r="C147" s="175" t="s">
        <v>105</v>
      </c>
      <c r="D147" s="100">
        <v>2326</v>
      </c>
      <c r="E147" s="100" t="s">
        <v>93</v>
      </c>
      <c r="F147" s="100" t="s">
        <v>35</v>
      </c>
      <c r="G147" s="172">
        <v>1.0044</v>
      </c>
      <c r="H147" s="93"/>
      <c r="I147" s="93"/>
      <c r="J147" s="109"/>
      <c r="K147" s="106"/>
      <c r="L147" s="106"/>
      <c r="M147" s="106"/>
      <c r="N147" s="106"/>
      <c r="O147" s="189" t="s">
        <v>148</v>
      </c>
    </row>
    <row r="148" spans="1:15" ht="13.5" thickBot="1">
      <c r="A148" s="38"/>
      <c r="B148" s="39"/>
      <c r="C148" s="40"/>
      <c r="D148" s="41"/>
      <c r="E148" s="41"/>
      <c r="F148" s="41"/>
      <c r="G148" s="42"/>
      <c r="H148" s="43"/>
      <c r="I148" s="43"/>
      <c r="J148" s="44"/>
      <c r="K148" s="43"/>
      <c r="L148" s="43"/>
      <c r="M148" s="43"/>
      <c r="N148" s="43"/>
      <c r="O148" s="45"/>
    </row>
    <row r="149" spans="1:15" ht="13.5" thickBot="1">
      <c r="A149" s="27"/>
      <c r="B149" s="46"/>
      <c r="C149" s="47"/>
      <c r="D149" s="22"/>
      <c r="E149" s="22"/>
      <c r="F149" s="22"/>
      <c r="G149" s="48"/>
      <c r="H149" s="49"/>
      <c r="I149" s="49"/>
      <c r="J149" s="50"/>
      <c r="K149" s="49"/>
      <c r="L149" s="49"/>
      <c r="M149" s="49"/>
      <c r="N149" s="49"/>
      <c r="O149" s="51"/>
    </row>
    <row r="150" spans="1:15" ht="16.5" thickBot="1">
      <c r="A150" s="228" t="s">
        <v>107</v>
      </c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30"/>
    </row>
    <row r="151" spans="1:15" ht="13.5" thickBot="1">
      <c r="A151" s="27"/>
      <c r="B151" s="46"/>
      <c r="C151" s="47"/>
      <c r="D151" s="22"/>
      <c r="E151" s="22"/>
      <c r="F151" s="22"/>
      <c r="G151" s="48"/>
      <c r="H151" s="49"/>
      <c r="I151" s="49"/>
      <c r="J151" s="50"/>
      <c r="K151" s="49"/>
      <c r="L151" s="49"/>
      <c r="M151" s="49"/>
      <c r="N151" s="49"/>
      <c r="O151" s="51"/>
    </row>
    <row r="152" spans="1:15" ht="12.75">
      <c r="A152" s="33" t="s">
        <v>19</v>
      </c>
      <c r="B152" s="34" t="s">
        <v>20</v>
      </c>
      <c r="C152" s="35" t="s">
        <v>21</v>
      </c>
      <c r="D152" s="35" t="s">
        <v>22</v>
      </c>
      <c r="E152" s="35" t="s">
        <v>23</v>
      </c>
      <c r="F152" s="35" t="s">
        <v>24</v>
      </c>
      <c r="G152" s="36" t="s">
        <v>25</v>
      </c>
      <c r="H152" s="234" t="s">
        <v>26</v>
      </c>
      <c r="I152" s="234"/>
      <c r="J152" s="234"/>
      <c r="K152" s="36" t="s">
        <v>27</v>
      </c>
      <c r="L152" s="204" t="s">
        <v>28</v>
      </c>
      <c r="M152" s="204"/>
      <c r="N152" s="204"/>
      <c r="O152" s="37" t="s">
        <v>29</v>
      </c>
    </row>
    <row r="153" spans="1:15" ht="12.75">
      <c r="A153" s="144">
        <v>1</v>
      </c>
      <c r="B153" s="180" t="s">
        <v>56</v>
      </c>
      <c r="C153" s="108" t="s">
        <v>38</v>
      </c>
      <c r="D153" s="91">
        <v>1020</v>
      </c>
      <c r="E153" s="91" t="s">
        <v>50</v>
      </c>
      <c r="F153" s="91" t="s">
        <v>34</v>
      </c>
      <c r="G153" s="171">
        <v>0.8489</v>
      </c>
      <c r="H153" s="92">
        <v>11</v>
      </c>
      <c r="I153" s="92">
        <v>12</v>
      </c>
      <c r="J153" s="92">
        <v>38</v>
      </c>
      <c r="K153" s="155">
        <f>IF($A$140="U",IF(I153&lt;$M$9,(I153-$M$9)+60,I153-$M$9),IF(I153&lt;$M$19,(I153-$M$19)+60,I153-$M$19))</f>
        <v>52</v>
      </c>
      <c r="L153" s="155">
        <f>IF($A$140="U",IF(I153&lt;$M$9,(H153-$L$9)-1,H153-$L$9),IF(I153&lt;$M$19,(H153-$L$19)-1,H153-$L$19))</f>
        <v>0</v>
      </c>
      <c r="M153" s="155">
        <f>IF($A$140="U",IF(J153&lt;$N$9,K153-1,K153),IF(J153&lt;$N$19,K153-1,K153))</f>
        <v>52</v>
      </c>
      <c r="N153" s="155">
        <f>IF($A$140="U",IF(J153&lt;$N$9,(J153+60)-$N$9,J153-$N$9),IF(J153&lt;$N$19,(J153+60)-$N$19,J153-$N$19))</f>
        <v>38</v>
      </c>
      <c r="O153" s="156">
        <f>((3600*L153)+(M153*60)+N153)*G153</f>
        <v>2680.8262</v>
      </c>
    </row>
    <row r="154" spans="1:15" ht="12.75">
      <c r="A154" s="190">
        <v>2</v>
      </c>
      <c r="B154" s="185" t="s">
        <v>103</v>
      </c>
      <c r="C154" s="90" t="s">
        <v>38</v>
      </c>
      <c r="D154" s="114">
        <v>2181</v>
      </c>
      <c r="E154" s="114" t="s">
        <v>104</v>
      </c>
      <c r="F154" s="114" t="s">
        <v>37</v>
      </c>
      <c r="G154" s="186">
        <v>0.8952</v>
      </c>
      <c r="H154" s="93">
        <v>11</v>
      </c>
      <c r="I154" s="93">
        <v>13</v>
      </c>
      <c r="J154" s="109">
        <v>25</v>
      </c>
      <c r="K154" s="155">
        <f>IF($A$140="U",IF(I154&lt;$M$9,(I154-$M$9)+60,I154-$M$9),IF(I154&lt;$M$19,(I154-$M$19)+60,I154-$M$19))</f>
        <v>53</v>
      </c>
      <c r="L154" s="155">
        <f>IF($A$140="U",IF(I154&lt;$M$9,(H154-$L$9)-1,H154-$L$9),IF(I154&lt;$M$19,(H154-$L$19)-1,H154-$L$19))</f>
        <v>0</v>
      </c>
      <c r="M154" s="155">
        <f>IF($A$140="U",IF(J154&lt;$N$9,K154-1,K154),IF(J154&lt;$N$19,K154-1,K154))</f>
        <v>53</v>
      </c>
      <c r="N154" s="155">
        <f>IF($A$140="U",IF(J154&lt;$N$9,(J154+60)-$N$9,J154-$N$9),IF(J154&lt;$N$19,(J154+60)-$N$19,J154-$N$19))</f>
        <v>25</v>
      </c>
      <c r="O154" s="156">
        <f>((3600*L154)+(M154*60)+N154)*G154</f>
        <v>2869.116</v>
      </c>
    </row>
    <row r="155" spans="1:15" ht="12.75">
      <c r="A155" s="144">
        <v>3</v>
      </c>
      <c r="B155" s="124" t="s">
        <v>52</v>
      </c>
      <c r="C155" s="108" t="s">
        <v>38</v>
      </c>
      <c r="D155" s="97">
        <v>777</v>
      </c>
      <c r="E155" s="97" t="s">
        <v>50</v>
      </c>
      <c r="F155" s="97" t="s">
        <v>35</v>
      </c>
      <c r="G155" s="171">
        <v>0.8501</v>
      </c>
      <c r="H155" s="92">
        <v>11</v>
      </c>
      <c r="I155" s="92">
        <v>17</v>
      </c>
      <c r="J155" s="92">
        <v>40</v>
      </c>
      <c r="K155" s="155">
        <f>IF($A$140="U",IF(I155&lt;$M$9,(I155-$M$9)+60,I155-$M$9),IF(I155&lt;$M$19,(I155-$M$19)+60,I155-$M$19))</f>
        <v>57</v>
      </c>
      <c r="L155" s="155">
        <f>IF($A$140="U",IF(I155&lt;$M$9,(H155-$L$9)-1,H155-$L$9),IF(I155&lt;$M$19,(H155-$L$19)-1,H155-$L$19))</f>
        <v>0</v>
      </c>
      <c r="M155" s="155">
        <f>IF($A$140="U",IF(J155&lt;$N$9,K155-1,K155),IF(J155&lt;$N$19,K155-1,K155))</f>
        <v>57</v>
      </c>
      <c r="N155" s="155">
        <f>IF($A$140="U",IF(J155&lt;$N$9,(J155+60)-$N$9,J155-$N$9),IF(J155&lt;$N$19,(J155+60)-$N$19,J155-$N$19))</f>
        <v>40</v>
      </c>
      <c r="O155" s="156">
        <f>((3600*L155)+(M155*60)+N155)*G155</f>
        <v>2941.346</v>
      </c>
    </row>
    <row r="156" spans="1:16" ht="12.75">
      <c r="A156" s="190">
        <v>4</v>
      </c>
      <c r="B156" s="103" t="s">
        <v>78</v>
      </c>
      <c r="C156" s="117" t="s">
        <v>38</v>
      </c>
      <c r="D156" s="100">
        <v>17</v>
      </c>
      <c r="E156" s="100" t="s">
        <v>75</v>
      </c>
      <c r="F156" s="100" t="s">
        <v>32</v>
      </c>
      <c r="G156" s="173">
        <v>0.8477</v>
      </c>
      <c r="H156" s="106">
        <v>11</v>
      </c>
      <c r="I156" s="109">
        <v>18</v>
      </c>
      <c r="J156" s="109">
        <v>8</v>
      </c>
      <c r="K156" s="155">
        <f>IF($A$140="U",IF(I156&lt;$M$9,(I156-$M$9)+60,I156-$M$9),IF(I156&lt;$M$19,(I156-$M$19)+60,I156-$M$19))</f>
        <v>58</v>
      </c>
      <c r="L156" s="155">
        <f>IF($A$140="U",IF(I156&lt;$M$9,(H156-$L$9)-1,H156-$L$9),IF(I156&lt;$M$19,(H156-$L$19)-1,H156-$L$19))</f>
        <v>0</v>
      </c>
      <c r="M156" s="155">
        <f>IF($A$140="U",IF(J156&lt;$N$9,K156-1,K156),IF(J156&lt;$N$19,K156-1,K156))</f>
        <v>58</v>
      </c>
      <c r="N156" s="155">
        <f>IF($A$140="U",IF(J156&lt;$N$9,(J156+60)-$N$9,J156-$N$9),IF(J156&lt;$N$19,(J156+60)-$N$19,J156-$N$19))</f>
        <v>8</v>
      </c>
      <c r="O156" s="156">
        <f>((3600*L156)+(M156*60)+N156)*G156</f>
        <v>2956.7776</v>
      </c>
      <c r="P156" s="206"/>
    </row>
    <row r="157" spans="1:15" ht="12.75">
      <c r="A157" s="144">
        <v>5</v>
      </c>
      <c r="B157" s="124" t="s">
        <v>51</v>
      </c>
      <c r="C157" s="108" t="s">
        <v>38</v>
      </c>
      <c r="D157" s="97">
        <v>230</v>
      </c>
      <c r="E157" s="97" t="s">
        <v>50</v>
      </c>
      <c r="F157" s="97" t="s">
        <v>37</v>
      </c>
      <c r="G157" s="173">
        <v>0.8488</v>
      </c>
      <c r="H157" s="92">
        <v>11</v>
      </c>
      <c r="I157" s="92">
        <v>19</v>
      </c>
      <c r="J157" s="92">
        <v>13</v>
      </c>
      <c r="K157" s="155">
        <f>IF($A$140="U",IF(I157&lt;$M$9,(I157-$M$9)+60,I157-$M$9),IF(I157&lt;$M$19,(I157-$M$19)+60,I157-$M$19))</f>
        <v>59</v>
      </c>
      <c r="L157" s="155">
        <f>IF($A$140="U",IF(I157&lt;$M$9,(H157-$L$9)-1,H157-$L$9),IF(I157&lt;$M$19,(H157-$L$19)-1,H157-$L$19))</f>
        <v>0</v>
      </c>
      <c r="M157" s="155">
        <f>IF($A$140="U",IF(J157&lt;$N$9,K157-1,K157),IF(J157&lt;$N$19,K157-1,K157))</f>
        <v>59</v>
      </c>
      <c r="N157" s="155">
        <f>IF($A$140="U",IF(J157&lt;$N$9,(J157+60)-$N$9,J157-$N$9),IF(J157&lt;$N$19,(J157+60)-$N$19,J157-$N$19))</f>
        <v>13</v>
      </c>
      <c r="O157" s="156">
        <f>((3600*L157)+(M157*60)+N157)*G157</f>
        <v>3015.7864</v>
      </c>
    </row>
    <row r="158" spans="1:15" ht="12.75">
      <c r="A158" s="190">
        <v>6</v>
      </c>
      <c r="B158" s="124" t="s">
        <v>74</v>
      </c>
      <c r="C158" s="90" t="s">
        <v>38</v>
      </c>
      <c r="D158" s="97">
        <v>3030</v>
      </c>
      <c r="E158" s="97" t="s">
        <v>69</v>
      </c>
      <c r="F158" s="97" t="s">
        <v>36</v>
      </c>
      <c r="G158" s="173">
        <v>0.8355</v>
      </c>
      <c r="H158" s="92">
        <v>11</v>
      </c>
      <c r="I158" s="92">
        <v>20</v>
      </c>
      <c r="J158" s="92">
        <v>40</v>
      </c>
      <c r="K158" s="155">
        <f>IF($A$140="U",IF(I158&lt;$M$9,(I158-$M$9)+60,I158-$M$9),IF(I158&lt;$M$19,(I158-$M$19)+60,I158-$M$19))</f>
        <v>0</v>
      </c>
      <c r="L158" s="155">
        <f>IF($A$140="U",IF(I158&lt;$M$9,(H158-$L$9)-1,H158-$L$9),IF(I158&lt;$M$19,(H158-$L$19)-1,H158-$L$19))</f>
        <v>1</v>
      </c>
      <c r="M158" s="155">
        <f>IF($A$140="U",IF(J158&lt;$N$9,K158-1,K158),IF(J158&lt;$N$19,K158-1,K158))</f>
        <v>0</v>
      </c>
      <c r="N158" s="155">
        <f>IF($A$140="U",IF(J158&lt;$N$9,(J158+60)-$N$9,J158-$N$9),IF(J158&lt;$N$19,(J158+60)-$N$19,J158-$N$19))</f>
        <v>40</v>
      </c>
      <c r="O158" s="156">
        <f>((3600*L158)+(M158*60)+N158)*G158</f>
        <v>3041.2200000000003</v>
      </c>
    </row>
    <row r="159" spans="1:15" ht="12.75">
      <c r="A159" s="144">
        <v>7</v>
      </c>
      <c r="B159" s="124" t="s">
        <v>72</v>
      </c>
      <c r="C159" s="90" t="s">
        <v>38</v>
      </c>
      <c r="D159" s="97">
        <v>1229</v>
      </c>
      <c r="E159" s="97" t="s">
        <v>69</v>
      </c>
      <c r="F159" s="97" t="s">
        <v>36</v>
      </c>
      <c r="G159" s="173">
        <v>0.8392</v>
      </c>
      <c r="H159" s="92">
        <v>11</v>
      </c>
      <c r="I159" s="92">
        <v>20</v>
      </c>
      <c r="J159" s="92">
        <v>54</v>
      </c>
      <c r="K159" s="155">
        <f>IF($A$140="U",IF(I159&lt;$M$9,(I159-$M$9)+60,I159-$M$9),IF(I159&lt;$M$19,(I159-$M$19)+60,I159-$M$19))</f>
        <v>0</v>
      </c>
      <c r="L159" s="155">
        <f>IF($A$140="U",IF(I159&lt;$M$9,(H159-$L$9)-1,H159-$L$9),IF(I159&lt;$M$19,(H159-$L$19)-1,H159-$L$19))</f>
        <v>1</v>
      </c>
      <c r="M159" s="155">
        <f>IF($A$140="U",IF(J159&lt;$N$9,K159-1,K159),IF(J159&lt;$N$19,K159-1,K159))</f>
        <v>0</v>
      </c>
      <c r="N159" s="155">
        <f>IF($A$140="U",IF(J159&lt;$N$9,(J159+60)-$N$9,J159-$N$9),IF(J159&lt;$N$19,(J159+60)-$N$19,J159-$N$19))</f>
        <v>54</v>
      </c>
      <c r="O159" s="156">
        <f>((3600*L159)+(M159*60)+N159)*G159</f>
        <v>3066.4368</v>
      </c>
    </row>
    <row r="160" spans="1:15" ht="12.75">
      <c r="A160" s="190">
        <v>8</v>
      </c>
      <c r="B160" s="181" t="s">
        <v>95</v>
      </c>
      <c r="C160" s="90" t="s">
        <v>38</v>
      </c>
      <c r="D160" s="97">
        <v>2149</v>
      </c>
      <c r="E160" s="97" t="s">
        <v>1</v>
      </c>
      <c r="F160" s="97" t="s">
        <v>34</v>
      </c>
      <c r="G160" s="173">
        <v>0.8627</v>
      </c>
      <c r="H160" s="92">
        <v>11</v>
      </c>
      <c r="I160" s="92">
        <v>19</v>
      </c>
      <c r="J160" s="92">
        <v>25</v>
      </c>
      <c r="K160" s="155">
        <f>IF($A$140="U",IF(I160&lt;$M$9,(I160-$M$9)+60,I160-$M$9),IF(I160&lt;$M$19,(I160-$M$19)+60,I160-$M$19))</f>
        <v>59</v>
      </c>
      <c r="L160" s="155">
        <f>IF($A$140="U",IF(I160&lt;$M$9,(H160-$L$9)-1,H160-$L$9),IF(I160&lt;$M$19,(H160-$L$19)-1,H160-$L$19))</f>
        <v>0</v>
      </c>
      <c r="M160" s="155">
        <f>IF($A$140="U",IF(J160&lt;$N$9,K160-1,K160),IF(J160&lt;$N$19,K160-1,K160))</f>
        <v>59</v>
      </c>
      <c r="N160" s="155">
        <f>IF($A$140="U",IF(J160&lt;$N$9,(J160+60)-$N$9,J160-$N$9),IF(J160&lt;$N$19,(J160+60)-$N$19,J160-$N$19))</f>
        <v>25</v>
      </c>
      <c r="O160" s="156">
        <f>((3600*L160)+(M160*60)+N160)*G160</f>
        <v>3075.5255</v>
      </c>
    </row>
    <row r="161" spans="1:15" ht="12.75">
      <c r="A161" s="144">
        <v>9</v>
      </c>
      <c r="B161" s="124" t="s">
        <v>70</v>
      </c>
      <c r="C161" s="90" t="s">
        <v>38</v>
      </c>
      <c r="D161" s="97">
        <v>281</v>
      </c>
      <c r="E161" s="97" t="s">
        <v>69</v>
      </c>
      <c r="F161" s="97" t="s">
        <v>32</v>
      </c>
      <c r="G161" s="171">
        <v>0.8376</v>
      </c>
      <c r="H161" s="92">
        <v>11</v>
      </c>
      <c r="I161" s="92">
        <v>22</v>
      </c>
      <c r="J161" s="92">
        <v>19</v>
      </c>
      <c r="K161" s="155">
        <f>IF($A$140="U",IF(I161&lt;$M$9,(I161-$M$9)+60,I161-$M$9),IF(I161&lt;$M$19,(I161-$M$19)+60,I161-$M$19))</f>
        <v>2</v>
      </c>
      <c r="L161" s="155">
        <f>IF($A$140="U",IF(I161&lt;$M$9,(H161-$L$9)-1,H161-$L$9),IF(I161&lt;$M$19,(H161-$L$19)-1,H161-$L$19))</f>
        <v>1</v>
      </c>
      <c r="M161" s="155">
        <f>IF($A$140="U",IF(J161&lt;$N$9,K161-1,K161),IF(J161&lt;$N$19,K161-1,K161))</f>
        <v>2</v>
      </c>
      <c r="N161" s="155">
        <f>IF($A$140="U",IF(J161&lt;$N$9,(J161+60)-$N$9,J161-$N$9),IF(J161&lt;$N$19,(J161+60)-$N$19,J161-$N$19))</f>
        <v>19</v>
      </c>
      <c r="O161" s="156">
        <f>((3600*L161)+(M161*60)+N161)*G161</f>
        <v>3131.7864</v>
      </c>
    </row>
    <row r="162" spans="1:15" ht="12.75">
      <c r="A162" s="190">
        <v>10</v>
      </c>
      <c r="B162" s="184" t="s">
        <v>61</v>
      </c>
      <c r="C162" s="90" t="s">
        <v>38</v>
      </c>
      <c r="D162" s="97">
        <v>2000</v>
      </c>
      <c r="E162" s="97" t="s">
        <v>60</v>
      </c>
      <c r="F162" s="97" t="s">
        <v>35</v>
      </c>
      <c r="G162" s="119">
        <v>0.8973</v>
      </c>
      <c r="H162" s="92">
        <v>11</v>
      </c>
      <c r="I162" s="92">
        <v>19</v>
      </c>
      <c r="J162" s="92">
        <v>10</v>
      </c>
      <c r="K162" s="155">
        <f>IF($A$140="U",IF(I162&lt;$M$9,(I162-$M$9)+60,I162-$M$9),IF(I162&lt;$M$19,(I162-$M$19)+60,I162-$M$19))</f>
        <v>59</v>
      </c>
      <c r="L162" s="155">
        <f>IF($A$140="U",IF(I162&lt;$M$9,(H162-$L$9)-1,H162-$L$9),IF(I162&lt;$M$19,(H162-$L$19)-1,H162-$L$19))</f>
        <v>0</v>
      </c>
      <c r="M162" s="155">
        <f>IF($A$140="U",IF(J162&lt;$N$9,K162-1,K162),IF(J162&lt;$N$19,K162-1,K162))</f>
        <v>59</v>
      </c>
      <c r="N162" s="155">
        <f>IF($A$140="U",IF(J162&lt;$N$9,(J162+60)-$N$9,J162-$N$9),IF(J162&lt;$N$19,(J162+60)-$N$19,J162-$N$19))</f>
        <v>10</v>
      </c>
      <c r="O162" s="156">
        <f>((3600*L162)+(M162*60)+N162)*G162</f>
        <v>3185.415</v>
      </c>
    </row>
    <row r="163" spans="1:15" ht="12.75">
      <c r="A163" s="144">
        <v>11</v>
      </c>
      <c r="B163" s="179" t="s">
        <v>144</v>
      </c>
      <c r="C163" s="108" t="s">
        <v>38</v>
      </c>
      <c r="D163" s="97">
        <v>3102</v>
      </c>
      <c r="E163" s="97" t="s">
        <v>50</v>
      </c>
      <c r="F163" s="97" t="s">
        <v>35</v>
      </c>
      <c r="G163" s="173">
        <v>0.8537</v>
      </c>
      <c r="H163" s="92">
        <v>11</v>
      </c>
      <c r="I163" s="92">
        <v>22</v>
      </c>
      <c r="J163" s="92">
        <v>30</v>
      </c>
      <c r="K163" s="155">
        <f>IF($A$140="U",IF(I163&lt;$M$9,(I163-$M$9)+60,I163-$M$9),IF(I163&lt;$M$19,(I163-$M$19)+60,I163-$M$19))</f>
        <v>2</v>
      </c>
      <c r="L163" s="155">
        <f>IF($A$140="U",IF(I163&lt;$M$9,(H163-$L$9)-1,H163-$L$9),IF(I163&lt;$M$19,(H163-$L$19)-1,H163-$L$19))</f>
        <v>1</v>
      </c>
      <c r="M163" s="155">
        <f>IF($A$140="U",IF(J163&lt;$N$9,K163-1,K163),IF(J163&lt;$N$19,K163-1,K163))</f>
        <v>2</v>
      </c>
      <c r="N163" s="155">
        <f>IF($A$140="U",IF(J163&lt;$N$9,(J163+60)-$N$9,J163-$N$9),IF(J163&lt;$N$19,(J163+60)-$N$19,J163-$N$19))</f>
        <v>30</v>
      </c>
      <c r="O163" s="156">
        <f>((3600*L163)+(M163*60)+N163)*G163</f>
        <v>3201.375</v>
      </c>
    </row>
    <row r="164" spans="1:15" ht="12.75">
      <c r="A164" s="190">
        <v>12</v>
      </c>
      <c r="B164" s="179" t="s">
        <v>71</v>
      </c>
      <c r="C164" s="90" t="s">
        <v>38</v>
      </c>
      <c r="D164" s="97">
        <v>1107</v>
      </c>
      <c r="E164" s="97" t="s">
        <v>69</v>
      </c>
      <c r="F164" s="97" t="s">
        <v>36</v>
      </c>
      <c r="G164" s="120">
        <v>0.8933</v>
      </c>
      <c r="H164" s="92">
        <v>11</v>
      </c>
      <c r="I164" s="92">
        <v>20</v>
      </c>
      <c r="J164" s="92">
        <v>30</v>
      </c>
      <c r="K164" s="155">
        <f>IF($A$140="U",IF(I164&lt;$M$9,(I164-$M$9)+60,I164-$M$9),IF(I164&lt;$M$19,(I164-$M$19)+60,I164-$M$19))</f>
        <v>0</v>
      </c>
      <c r="L164" s="155">
        <f>IF($A$140="U",IF(I164&lt;$M$9,(H164-$L$9)-1,H164-$L$9),IF(I164&lt;$M$19,(H164-$L$19)-1,H164-$L$19))</f>
        <v>1</v>
      </c>
      <c r="M164" s="155">
        <f>IF($A$140="U",IF(J164&lt;$N$9,K164-1,K164),IF(J164&lt;$N$19,K164-1,K164))</f>
        <v>0</v>
      </c>
      <c r="N164" s="155">
        <f>IF($A$140="U",IF(J164&lt;$N$9,(J164+60)-$N$9,J164-$N$9),IF(J164&lt;$N$19,(J164+60)-$N$19,J164-$N$19))</f>
        <v>30</v>
      </c>
      <c r="O164" s="156">
        <f>((3600*L164)+(M164*60)+N164)*G164</f>
        <v>3242.679</v>
      </c>
    </row>
    <row r="165" spans="1:15" ht="12.75">
      <c r="A165" s="144">
        <v>13</v>
      </c>
      <c r="B165" s="164" t="s">
        <v>99</v>
      </c>
      <c r="C165" s="139" t="s">
        <v>38</v>
      </c>
      <c r="D165" s="140">
        <v>380</v>
      </c>
      <c r="E165" s="140" t="s">
        <v>69</v>
      </c>
      <c r="F165" s="140" t="s">
        <v>32</v>
      </c>
      <c r="G165" s="171">
        <v>0.8401</v>
      </c>
      <c r="H165" s="141">
        <v>11</v>
      </c>
      <c r="I165" s="141">
        <v>24</v>
      </c>
      <c r="J165" s="141">
        <v>28</v>
      </c>
      <c r="K165" s="155">
        <f>IF($A$140="U",IF(I165&lt;$M$9,(I165-$M$9)+60,I165-$M$9),IF(I165&lt;$M$19,(I165-$M$19)+60,I165-$M$19))</f>
        <v>4</v>
      </c>
      <c r="L165" s="155">
        <f>IF($A$140="U",IF(I165&lt;$M$9,(H165-$L$9)-1,H165-$L$9),IF(I165&lt;$M$19,(H165-$L$19)-1,H165-$L$19))</f>
        <v>1</v>
      </c>
      <c r="M165" s="155">
        <f>IF($A$140="U",IF(J165&lt;$N$9,K165-1,K165),IF(J165&lt;$N$19,K165-1,K165))</f>
        <v>4</v>
      </c>
      <c r="N165" s="155">
        <f>IF($A$140="U",IF(J165&lt;$N$9,(J165+60)-$N$9,J165-$N$9),IF(J165&lt;$N$19,(J165+60)-$N$19,J165-$N$19))</f>
        <v>28</v>
      </c>
      <c r="O165" s="156">
        <f>((3600*L165)+(M165*60)+N165)*G165</f>
        <v>3249.5067999999997</v>
      </c>
    </row>
    <row r="166" spans="1:15" ht="12.75">
      <c r="A166" s="190">
        <v>14</v>
      </c>
      <c r="B166" s="180" t="s">
        <v>55</v>
      </c>
      <c r="C166" s="108" t="s">
        <v>38</v>
      </c>
      <c r="D166" s="91">
        <v>618</v>
      </c>
      <c r="E166" s="91" t="s">
        <v>54</v>
      </c>
      <c r="F166" s="91" t="s">
        <v>34</v>
      </c>
      <c r="G166" s="120">
        <v>0.9051</v>
      </c>
      <c r="H166" s="92">
        <v>11</v>
      </c>
      <c r="I166" s="92">
        <v>20</v>
      </c>
      <c r="J166" s="92">
        <v>36</v>
      </c>
      <c r="K166" s="155">
        <f>IF($A$140="U",IF(I166&lt;$M$9,(I166-$M$9)+60,I166-$M$9),IF(I166&lt;$M$19,(I166-$M$19)+60,I166-$M$19))</f>
        <v>0</v>
      </c>
      <c r="L166" s="155">
        <f>IF($A$140="U",IF(I166&lt;$M$9,(H166-$L$9)-1,H166-$L$9),IF(I166&lt;$M$19,(H166-$L$19)-1,H166-$L$19))</f>
        <v>1</v>
      </c>
      <c r="M166" s="155">
        <f>IF($A$140="U",IF(J166&lt;$N$9,K166-1,K166),IF(J166&lt;$N$19,K166-1,K166))</f>
        <v>0</v>
      </c>
      <c r="N166" s="155">
        <f>IF($A$140="U",IF(J166&lt;$N$9,(J166+60)-$N$9,J166-$N$9),IF(J166&lt;$N$19,(J166+60)-$N$19,J166-$N$19))</f>
        <v>36</v>
      </c>
      <c r="O166" s="156">
        <f>((3600*L166)+(M166*60)+N166)*G166</f>
        <v>3290.9436</v>
      </c>
    </row>
    <row r="167" spans="1:15" ht="12.75">
      <c r="A167" s="144">
        <v>15</v>
      </c>
      <c r="B167" s="98" t="s">
        <v>57</v>
      </c>
      <c r="C167" s="108" t="s">
        <v>38</v>
      </c>
      <c r="D167" s="91">
        <v>2176</v>
      </c>
      <c r="E167" s="91" t="s">
        <v>50</v>
      </c>
      <c r="F167" s="91" t="s">
        <v>35</v>
      </c>
      <c r="G167" s="120">
        <v>0.9051</v>
      </c>
      <c r="H167" s="92">
        <v>11</v>
      </c>
      <c r="I167" s="109">
        <v>21</v>
      </c>
      <c r="J167" s="92">
        <v>21</v>
      </c>
      <c r="K167" s="155">
        <f>IF($A$140="U",IF(I167&lt;$M$9,(I167-$M$9)+60,I167-$M$9),IF(I167&lt;$M$19,(I167-$M$19)+60,I167-$M$19))</f>
        <v>1</v>
      </c>
      <c r="L167" s="155">
        <f>IF($A$140="U",IF(I167&lt;$M$9,(H167-$L$9)-1,H167-$L$9),IF(I167&lt;$M$19,(H167-$L$19)-1,H167-$L$19))</f>
        <v>1</v>
      </c>
      <c r="M167" s="155">
        <f>IF($A$140="U",IF(J167&lt;$N$9,K167-1,K167),IF(J167&lt;$N$19,K167-1,K167))</f>
        <v>1</v>
      </c>
      <c r="N167" s="155">
        <f>IF($A$140="U",IF(J167&lt;$N$9,(J167+60)-$N$9,J167-$N$9),IF(J167&lt;$N$19,(J167+60)-$N$19,J167-$N$19))</f>
        <v>21</v>
      </c>
      <c r="O167" s="156">
        <f>((3600*L167)+(M167*60)+N167)*G167</f>
        <v>3331.6731</v>
      </c>
    </row>
    <row r="168" spans="1:15" ht="12.75">
      <c r="A168" s="190">
        <v>16</v>
      </c>
      <c r="B168" s="107" t="s">
        <v>39</v>
      </c>
      <c r="C168" s="90" t="s">
        <v>38</v>
      </c>
      <c r="D168" s="145">
        <v>2264</v>
      </c>
      <c r="E168" s="112" t="s">
        <v>0</v>
      </c>
      <c r="F168" s="112" t="s">
        <v>35</v>
      </c>
      <c r="G168" s="102">
        <v>0.9438</v>
      </c>
      <c r="H168" s="146">
        <v>11</v>
      </c>
      <c r="I168" s="146">
        <v>24</v>
      </c>
      <c r="J168" s="147">
        <v>1</v>
      </c>
      <c r="K168" s="155">
        <f>IF($A$140="U",IF(I168&lt;$M$9,(I168-$M$9)+60,I168-$M$9),IF(I168&lt;$M$19,(I168-$M$19)+60,I168-$M$19))</f>
        <v>4</v>
      </c>
      <c r="L168" s="155">
        <f>IF($A$140="U",IF(I168&lt;$M$9,(H168-$L$9)-1,H168-$L$9),IF(I168&lt;$M$19,(H168-$L$19)-1,H168-$L$19))</f>
        <v>1</v>
      </c>
      <c r="M168" s="155">
        <f>IF($A$140="U",IF(J168&lt;$N$9,K168-1,K168),IF(J168&lt;$N$19,K168-1,K168))</f>
        <v>4</v>
      </c>
      <c r="N168" s="155">
        <f>IF($A$140="U",IF(J168&lt;$N$9,(J168+60)-$N$9,J168-$N$9),IF(J168&lt;$N$19,(J168+60)-$N$19,J168-$N$19))</f>
        <v>1</v>
      </c>
      <c r="O168" s="156">
        <f>((3600*L168)+(M168*60)+N168)*G168</f>
        <v>3625.1358</v>
      </c>
    </row>
    <row r="169" spans="1:15" ht="12.75">
      <c r="A169" s="144">
        <v>17</v>
      </c>
      <c r="B169" s="115" t="s">
        <v>145</v>
      </c>
      <c r="C169" s="90" t="s">
        <v>43</v>
      </c>
      <c r="D169" s="100"/>
      <c r="E169" s="100" t="s">
        <v>44</v>
      </c>
      <c r="F169" s="100" t="s">
        <v>35</v>
      </c>
      <c r="G169" s="120">
        <v>0.9359</v>
      </c>
      <c r="H169" s="109">
        <v>11</v>
      </c>
      <c r="I169" s="109">
        <v>25</v>
      </c>
      <c r="J169" s="109">
        <v>45</v>
      </c>
      <c r="K169" s="155">
        <f>IF($A$140="U",IF(I169&lt;$M$9,(I169-$M$9)+60,I169-$M$9),IF(I169&lt;$M$19,(I169-$M$19)+60,I169-$M$19))</f>
        <v>5</v>
      </c>
      <c r="L169" s="155">
        <f>IF($A$140="U",IF(I169&lt;$M$9,(H169-$L$9)-1,H169-$L$9),IF(I169&lt;$M$19,(H169-$L$19)-1,H169-$L$19))</f>
        <v>1</v>
      </c>
      <c r="M169" s="155">
        <f>IF($A$140="U",IF(J169&lt;$N$9,K169-1,K169),IF(J169&lt;$N$19,K169-1,K169))</f>
        <v>5</v>
      </c>
      <c r="N169" s="155">
        <f>IF($A$140="U",IF(J169&lt;$N$9,(J169+60)-$N$9,J169-$N$9),IF(J169&lt;$N$19,(J169+60)-$N$19,J169-$N$19))</f>
        <v>45</v>
      </c>
      <c r="O169" s="156">
        <f>((3600*L169)+(M169*60)+N169)*G169</f>
        <v>3692.1254999999996</v>
      </c>
    </row>
    <row r="170" spans="1:15" ht="12.75">
      <c r="A170" s="190">
        <v>18</v>
      </c>
      <c r="B170" s="98" t="s">
        <v>149</v>
      </c>
      <c r="C170" s="90" t="s">
        <v>38</v>
      </c>
      <c r="D170" s="100" t="s">
        <v>150</v>
      </c>
      <c r="E170" s="100" t="s">
        <v>151</v>
      </c>
      <c r="F170" s="101" t="s">
        <v>36</v>
      </c>
      <c r="G170" s="119">
        <v>0.8973</v>
      </c>
      <c r="H170" s="92">
        <v>11</v>
      </c>
      <c r="I170" s="92">
        <v>48</v>
      </c>
      <c r="J170" s="92">
        <v>6</v>
      </c>
      <c r="K170" s="155">
        <f>IF($A$140="U",IF(I170&lt;$M$9,(I170-$M$9)+60,I170-$M$9),IF(I170&lt;$M$19,(I170-$M$19)+60,I170-$M$19))</f>
        <v>28</v>
      </c>
      <c r="L170" s="155">
        <f>IF($A$140="U",IF(I170&lt;$M$9,(H170-$L$9)-1,H170-$L$9),IF(I170&lt;$M$19,(H170-$L$19)-1,H170-$L$19))</f>
        <v>1</v>
      </c>
      <c r="M170" s="155">
        <f>IF($A$140="U",IF(J170&lt;$N$9,K170-1,K170),IF(J170&lt;$N$19,K170-1,K170))</f>
        <v>28</v>
      </c>
      <c r="N170" s="155">
        <f>IF($A$140="U",IF(J170&lt;$N$9,(J170+60)-$N$9,J170-$N$9),IF(J170&lt;$N$19,(J170+60)-$N$19,J170-$N$19))</f>
        <v>6</v>
      </c>
      <c r="O170" s="156">
        <f>((3600*L170)+(M170*60)+N170)*G170</f>
        <v>4743.1278</v>
      </c>
    </row>
    <row r="171" spans="1:15" ht="12.75">
      <c r="A171" s="88"/>
      <c r="B171" s="96" t="s">
        <v>147</v>
      </c>
      <c r="C171" s="90" t="s">
        <v>40</v>
      </c>
      <c r="D171" s="105" t="s">
        <v>42</v>
      </c>
      <c r="E171" s="97" t="s">
        <v>41</v>
      </c>
      <c r="F171" s="97" t="s">
        <v>35</v>
      </c>
      <c r="G171" s="120">
        <v>0.8968</v>
      </c>
      <c r="H171" s="109"/>
      <c r="I171" s="109"/>
      <c r="J171" s="92"/>
      <c r="K171" s="155"/>
      <c r="L171" s="155"/>
      <c r="M171" s="155"/>
      <c r="N171" s="155"/>
      <c r="O171" s="156" t="s">
        <v>148</v>
      </c>
    </row>
    <row r="172" spans="1:15" ht="12.75">
      <c r="A172" s="190"/>
      <c r="B172" s="180" t="s">
        <v>58</v>
      </c>
      <c r="C172" s="108" t="s">
        <v>38</v>
      </c>
      <c r="D172" s="91">
        <v>54</v>
      </c>
      <c r="E172" s="91" t="s">
        <v>50</v>
      </c>
      <c r="F172" s="91" t="s">
        <v>36</v>
      </c>
      <c r="G172" s="120">
        <v>0.9051</v>
      </c>
      <c r="H172" s="92"/>
      <c r="I172" s="109"/>
      <c r="J172" s="92"/>
      <c r="K172" s="155"/>
      <c r="L172" s="155"/>
      <c r="M172" s="155"/>
      <c r="N172" s="155"/>
      <c r="O172" s="156" t="s">
        <v>148</v>
      </c>
    </row>
    <row r="173" spans="1:15" ht="12.75">
      <c r="A173" s="190"/>
      <c r="B173" s="107" t="s">
        <v>53</v>
      </c>
      <c r="C173" s="108" t="s">
        <v>38</v>
      </c>
      <c r="D173" s="97">
        <v>1079</v>
      </c>
      <c r="E173" s="97" t="s">
        <v>54</v>
      </c>
      <c r="F173" s="97" t="s">
        <v>34</v>
      </c>
      <c r="G173" s="170">
        <v>0.8571</v>
      </c>
      <c r="H173" s="92"/>
      <c r="I173" s="92"/>
      <c r="J173" s="92"/>
      <c r="K173" s="155"/>
      <c r="L173" s="155"/>
      <c r="M173" s="155"/>
      <c r="N173" s="155"/>
      <c r="O173" s="156" t="s">
        <v>148</v>
      </c>
    </row>
    <row r="174" spans="1:15" ht="12.75">
      <c r="A174" s="190"/>
      <c r="B174" s="179" t="s">
        <v>73</v>
      </c>
      <c r="C174" s="90" t="s">
        <v>38</v>
      </c>
      <c r="D174" s="97">
        <v>823</v>
      </c>
      <c r="E174" s="97" t="s">
        <v>69</v>
      </c>
      <c r="F174" s="97" t="s">
        <v>32</v>
      </c>
      <c r="G174" s="173">
        <v>0.8376</v>
      </c>
      <c r="H174" s="92"/>
      <c r="I174" s="92"/>
      <c r="J174" s="92"/>
      <c r="K174" s="155"/>
      <c r="L174" s="155"/>
      <c r="M174" s="155"/>
      <c r="N174" s="155"/>
      <c r="O174" s="156" t="s">
        <v>148</v>
      </c>
    </row>
    <row r="175" spans="1:15" ht="12.75">
      <c r="A175" s="190"/>
      <c r="B175" s="124" t="s">
        <v>137</v>
      </c>
      <c r="C175" s="90" t="s">
        <v>38</v>
      </c>
      <c r="D175" s="97"/>
      <c r="E175" s="97" t="s">
        <v>69</v>
      </c>
      <c r="F175" s="97" t="s">
        <v>32</v>
      </c>
      <c r="G175" s="120">
        <v>0.8933</v>
      </c>
      <c r="H175" s="92"/>
      <c r="I175" s="92"/>
      <c r="J175" s="92"/>
      <c r="K175" s="155"/>
      <c r="L175" s="155"/>
      <c r="M175" s="155"/>
      <c r="N175" s="155"/>
      <c r="O175" s="156" t="s">
        <v>148</v>
      </c>
    </row>
    <row r="176" spans="1:15" ht="12.75">
      <c r="A176" s="143"/>
      <c r="B176" s="115" t="s">
        <v>141</v>
      </c>
      <c r="C176" s="90" t="s">
        <v>38</v>
      </c>
      <c r="D176" s="111">
        <v>117</v>
      </c>
      <c r="E176" s="97" t="s">
        <v>60</v>
      </c>
      <c r="F176" s="97" t="s">
        <v>35</v>
      </c>
      <c r="G176" s="102">
        <v>0.9438</v>
      </c>
      <c r="H176" s="92"/>
      <c r="I176" s="92"/>
      <c r="J176" s="92"/>
      <c r="K176" s="155"/>
      <c r="L176" s="155"/>
      <c r="M176" s="155"/>
      <c r="N176" s="155"/>
      <c r="O176" s="156" t="s">
        <v>148</v>
      </c>
    </row>
    <row r="177" spans="1:15" ht="12.75">
      <c r="A177" s="158"/>
      <c r="B177" s="98" t="s">
        <v>108</v>
      </c>
      <c r="C177" s="117" t="s">
        <v>38</v>
      </c>
      <c r="D177" s="101"/>
      <c r="E177" s="101" t="s">
        <v>75</v>
      </c>
      <c r="F177" s="101" t="s">
        <v>32</v>
      </c>
      <c r="G177" s="119">
        <v>0.8973</v>
      </c>
      <c r="H177" s="106"/>
      <c r="I177" s="106"/>
      <c r="J177" s="106"/>
      <c r="K177" s="155"/>
      <c r="L177" s="155"/>
      <c r="M177" s="155"/>
      <c r="N177" s="155"/>
      <c r="O177" s="156" t="s">
        <v>148</v>
      </c>
    </row>
    <row r="178" spans="1:15" ht="12.75">
      <c r="A178" s="190"/>
      <c r="B178" s="113" t="s">
        <v>3</v>
      </c>
      <c r="C178" s="108" t="s">
        <v>38</v>
      </c>
      <c r="D178" s="114">
        <v>784</v>
      </c>
      <c r="E178" s="114" t="s">
        <v>4</v>
      </c>
      <c r="F178" s="114" t="s">
        <v>35</v>
      </c>
      <c r="G178" s="172">
        <v>0.8709</v>
      </c>
      <c r="H178" s="93"/>
      <c r="I178" s="93"/>
      <c r="J178" s="109"/>
      <c r="K178" s="155"/>
      <c r="L178" s="155"/>
      <c r="M178" s="155"/>
      <c r="N178" s="155"/>
      <c r="O178" s="156" t="s">
        <v>148</v>
      </c>
    </row>
    <row r="179" spans="1:15" ht="12.75">
      <c r="A179" s="27"/>
      <c r="B179" s="46"/>
      <c r="C179" s="47"/>
      <c r="D179" s="22"/>
      <c r="E179" s="22"/>
      <c r="F179" s="22"/>
      <c r="G179" s="48"/>
      <c r="H179" s="49"/>
      <c r="I179" s="49"/>
      <c r="J179" s="50"/>
      <c r="K179" s="49"/>
      <c r="L179" s="49"/>
      <c r="M179" s="49"/>
      <c r="N179" s="49"/>
      <c r="O179" s="51"/>
    </row>
    <row r="180" spans="1:15" ht="12.75">
      <c r="A180" s="77"/>
      <c r="B180" s="75" t="s">
        <v>146</v>
      </c>
      <c r="C180" s="7"/>
      <c r="D180" s="7"/>
      <c r="E180" s="8"/>
      <c r="F180" s="7"/>
      <c r="G180"/>
      <c r="L180" s="7"/>
      <c r="M180" s="7"/>
      <c r="N180" s="7"/>
      <c r="O180" s="7"/>
    </row>
    <row r="181" spans="1:15" ht="14.25">
      <c r="A181" s="8"/>
      <c r="B181" s="162" t="s">
        <v>154</v>
      </c>
      <c r="C181" s="76"/>
      <c r="D181" s="76"/>
      <c r="E181" s="77"/>
      <c r="F181" s="7"/>
      <c r="G181"/>
      <c r="L181" s="7"/>
      <c r="M181" s="7"/>
      <c r="N181" s="7"/>
      <c r="O181" s="7"/>
    </row>
    <row r="182" spans="1:15" ht="14.25">
      <c r="A182" s="8"/>
      <c r="B182" s="162"/>
      <c r="C182" s="76"/>
      <c r="D182" s="76"/>
      <c r="E182" s="77"/>
      <c r="F182" s="7"/>
      <c r="G182"/>
      <c r="L182" s="7"/>
      <c r="M182" s="7"/>
      <c r="N182" s="7"/>
      <c r="O182" s="7"/>
    </row>
    <row r="183" spans="1:15" ht="14.25">
      <c r="A183" s="8"/>
      <c r="B183" s="160" t="s">
        <v>82</v>
      </c>
      <c r="C183" s="78"/>
      <c r="D183" s="78"/>
      <c r="E183" s="8"/>
      <c r="F183" s="7"/>
      <c r="G183"/>
      <c r="L183" s="7"/>
      <c r="M183" s="7"/>
      <c r="N183" s="7"/>
      <c r="O183" s="7"/>
    </row>
    <row r="184" spans="1:15" ht="14.25">
      <c r="A184" s="8"/>
      <c r="B184" s="161" t="s">
        <v>111</v>
      </c>
      <c r="C184" s="7"/>
      <c r="D184" s="7"/>
      <c r="E184" s="8"/>
      <c r="F184" s="7"/>
      <c r="G184"/>
      <c r="L184" s="7"/>
      <c r="M184" s="7"/>
      <c r="N184" s="7"/>
      <c r="O184" s="7"/>
    </row>
    <row r="185" spans="1:15" ht="12.75">
      <c r="A185" s="8"/>
      <c r="B185" s="76"/>
      <c r="C185" s="76"/>
      <c r="D185" s="7"/>
      <c r="E185" s="8"/>
      <c r="F185" s="7"/>
      <c r="G185"/>
      <c r="L185" s="7"/>
      <c r="M185" s="7"/>
      <c r="N185" s="7"/>
      <c r="O185" s="7"/>
    </row>
    <row r="186" spans="1:15" ht="12.75">
      <c r="A186" s="8"/>
      <c r="B186" s="76"/>
      <c r="C186" s="76"/>
      <c r="D186" s="7"/>
      <c r="E186" s="8"/>
      <c r="F186" s="7"/>
      <c r="G186" s="9"/>
      <c r="H186" s="7"/>
      <c r="I186" s="7"/>
      <c r="J186" s="7"/>
      <c r="K186" s="7"/>
      <c r="L186" s="7"/>
      <c r="M186" s="7"/>
      <c r="N186" s="7"/>
      <c r="O186" s="7"/>
    </row>
    <row r="187" spans="1:15" ht="15">
      <c r="A187" s="8"/>
      <c r="B187" s="76"/>
      <c r="C187" s="76"/>
      <c r="D187" s="7"/>
      <c r="E187" s="8"/>
      <c r="F187" s="7"/>
      <c r="G187" s="79"/>
      <c r="H187" s="80"/>
      <c r="I187" s="80"/>
      <c r="J187" s="80"/>
      <c r="K187" s="7"/>
      <c r="L187" s="7"/>
      <c r="M187" s="7"/>
      <c r="N187" s="7"/>
      <c r="O187" s="7"/>
    </row>
    <row r="188" spans="1:15" ht="15">
      <c r="A188" s="8"/>
      <c r="B188" s="7"/>
      <c r="C188" s="7"/>
      <c r="D188" s="7"/>
      <c r="E188" s="8"/>
      <c r="F188" s="7"/>
      <c r="G188" s="79"/>
      <c r="H188" s="80"/>
      <c r="I188" s="80"/>
      <c r="J188" s="80"/>
      <c r="K188" s="7"/>
      <c r="L188" s="7"/>
      <c r="M188" s="7"/>
      <c r="N188" s="7"/>
      <c r="O188" s="7"/>
    </row>
    <row r="189" spans="1:15" ht="15">
      <c r="A189" s="8"/>
      <c r="B189" s="80"/>
      <c r="C189" s="80"/>
      <c r="D189" s="80"/>
      <c r="E189" s="81"/>
      <c r="F189" s="80"/>
      <c r="G189" s="79"/>
      <c r="H189" s="80"/>
      <c r="I189" s="80"/>
      <c r="J189" s="80"/>
      <c r="K189" s="80"/>
      <c r="L189" s="80"/>
      <c r="M189" s="80"/>
      <c r="N189" s="80"/>
      <c r="O189" s="80"/>
    </row>
    <row r="190" spans="1:15" ht="15">
      <c r="A190" s="8"/>
      <c r="B190" s="80"/>
      <c r="C190" s="80"/>
      <c r="D190" s="80"/>
      <c r="E190" s="81"/>
      <c r="F190" s="80"/>
      <c r="G190" s="79"/>
      <c r="H190" s="80"/>
      <c r="I190" s="80"/>
      <c r="J190" s="80"/>
      <c r="K190" s="80"/>
      <c r="L190" s="80"/>
      <c r="M190" s="80"/>
      <c r="N190" s="80"/>
      <c r="O190" s="80"/>
    </row>
    <row r="191" spans="1:15" ht="15">
      <c r="A191" s="8"/>
      <c r="B191" s="80"/>
      <c r="C191" s="80"/>
      <c r="D191" s="80"/>
      <c r="E191" s="81"/>
      <c r="F191" s="80"/>
      <c r="G191" s="9"/>
      <c r="H191" s="7"/>
      <c r="I191" s="7"/>
      <c r="J191" s="7"/>
      <c r="K191" s="80"/>
      <c r="L191" s="80"/>
      <c r="M191" s="80"/>
      <c r="N191" s="80"/>
      <c r="O191" s="80"/>
    </row>
    <row r="192" spans="1:15" ht="15">
      <c r="A192" s="8"/>
      <c r="B192" s="80"/>
      <c r="C192" s="80"/>
      <c r="D192" s="80"/>
      <c r="E192" s="81"/>
      <c r="F192" s="80"/>
      <c r="G192" s="9"/>
      <c r="H192" s="7"/>
      <c r="I192" s="7"/>
      <c r="J192" s="7"/>
      <c r="K192" s="80"/>
      <c r="L192" s="80"/>
      <c r="M192" s="80"/>
      <c r="N192" s="80"/>
      <c r="O192" s="80"/>
    </row>
    <row r="193" spans="1:15" ht="12.75">
      <c r="A193" s="8"/>
      <c r="B193" s="7"/>
      <c r="C193" s="7"/>
      <c r="D193" s="7"/>
      <c r="E193" s="8"/>
      <c r="F193" s="7"/>
      <c r="G193" s="9"/>
      <c r="H193" s="7"/>
      <c r="I193" s="7"/>
      <c r="J193" s="7"/>
      <c r="K193" s="7"/>
      <c r="L193" s="7"/>
      <c r="M193" s="7"/>
      <c r="N193" s="7"/>
      <c r="O193" s="7"/>
    </row>
    <row r="194" spans="1:15" ht="12.75">
      <c r="A194" s="8"/>
      <c r="B194" s="7"/>
      <c r="C194" s="7"/>
      <c r="D194" s="7"/>
      <c r="E194" s="8"/>
      <c r="F194" s="7"/>
      <c r="G194" s="9"/>
      <c r="H194" s="7"/>
      <c r="I194" s="7"/>
      <c r="J194" s="7"/>
      <c r="K194" s="7"/>
      <c r="L194" s="7"/>
      <c r="M194" s="7"/>
      <c r="N194" s="7"/>
      <c r="O194" s="7"/>
    </row>
    <row r="195" spans="1:15" ht="12.75">
      <c r="A195" s="8"/>
      <c r="B195" s="7"/>
      <c r="C195" s="7"/>
      <c r="D195" s="7"/>
      <c r="E195" s="8"/>
      <c r="F195" s="7"/>
      <c r="G195" s="9"/>
      <c r="H195" s="7"/>
      <c r="I195" s="7"/>
      <c r="J195" s="7"/>
      <c r="K195" s="7"/>
      <c r="L195" s="7"/>
      <c r="M195" s="7"/>
      <c r="N195" s="7"/>
      <c r="O195" s="7"/>
    </row>
    <row r="196" spans="1:15" ht="12.75">
      <c r="A196" s="8"/>
      <c r="B196" s="7"/>
      <c r="C196" s="7"/>
      <c r="D196" s="7"/>
      <c r="E196" s="8"/>
      <c r="F196" s="7"/>
      <c r="G196" s="9"/>
      <c r="H196" s="7"/>
      <c r="I196" s="7"/>
      <c r="J196" s="7"/>
      <c r="K196" s="7"/>
      <c r="L196" s="7"/>
      <c r="M196" s="7"/>
      <c r="N196" s="7"/>
      <c r="O196" s="7"/>
    </row>
    <row r="197" spans="1:15" ht="12.75">
      <c r="A197" s="8"/>
      <c r="B197" s="7"/>
      <c r="C197" s="7"/>
      <c r="D197" s="7"/>
      <c r="E197" s="8"/>
      <c r="F197" s="7"/>
      <c r="G197" s="9"/>
      <c r="H197" s="7"/>
      <c r="I197" s="7"/>
      <c r="J197" s="7"/>
      <c r="K197" s="7"/>
      <c r="L197" s="7"/>
      <c r="M197" s="7"/>
      <c r="N197" s="7"/>
      <c r="O197" s="7"/>
    </row>
    <row r="198" spans="1:15" ht="12.75">
      <c r="A198" s="8"/>
      <c r="B198" s="7"/>
      <c r="C198" s="7"/>
      <c r="D198" s="7"/>
      <c r="E198" s="8"/>
      <c r="F198" s="7"/>
      <c r="G198" s="9"/>
      <c r="H198" s="7"/>
      <c r="I198" s="7"/>
      <c r="J198" s="7"/>
      <c r="K198" s="7"/>
      <c r="L198" s="7"/>
      <c r="M198" s="7"/>
      <c r="N198" s="7"/>
      <c r="O198" s="7"/>
    </row>
    <row r="199" spans="1:15" ht="12.75">
      <c r="A199" s="8"/>
      <c r="B199" s="7"/>
      <c r="C199" s="7"/>
      <c r="D199" s="7"/>
      <c r="E199" s="8"/>
      <c r="F199" s="7"/>
      <c r="G199" s="9"/>
      <c r="H199" s="7"/>
      <c r="I199" s="7"/>
      <c r="J199" s="7"/>
      <c r="K199" s="7"/>
      <c r="L199" s="7"/>
      <c r="M199" s="7"/>
      <c r="N199" s="7"/>
      <c r="O199" s="7"/>
    </row>
    <row r="200" spans="1:15" ht="12.75">
      <c r="A200" s="8"/>
      <c r="B200" s="7"/>
      <c r="C200" s="7"/>
      <c r="D200" s="7"/>
      <c r="E200" s="8"/>
      <c r="F200" s="7"/>
      <c r="G200" s="9"/>
      <c r="H200" s="7"/>
      <c r="I200" s="7"/>
      <c r="J200" s="7"/>
      <c r="K200" s="7"/>
      <c r="L200" s="7"/>
      <c r="M200" s="7"/>
      <c r="N200" s="7"/>
      <c r="O200" s="7"/>
    </row>
    <row r="201" spans="1:15" ht="12.75">
      <c r="A201" s="8"/>
      <c r="B201" s="7"/>
      <c r="C201" s="7"/>
      <c r="D201" s="7"/>
      <c r="E201" s="8"/>
      <c r="F201" s="7"/>
      <c r="G201" s="9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8"/>
      <c r="B202" s="7"/>
      <c r="C202" s="7"/>
      <c r="D202" s="7"/>
      <c r="E202" s="8"/>
      <c r="F202" s="7"/>
      <c r="G202" s="9"/>
      <c r="H202" s="7"/>
      <c r="I202" s="7"/>
      <c r="J202" s="7"/>
      <c r="K202" s="7"/>
      <c r="L202" s="7"/>
      <c r="M202" s="7"/>
      <c r="N202" s="7"/>
      <c r="O202" s="7"/>
    </row>
    <row r="203" spans="1:15" ht="12.75">
      <c r="A203" s="8"/>
      <c r="B203" s="7"/>
      <c r="C203" s="7"/>
      <c r="D203" s="7"/>
      <c r="E203" s="8"/>
      <c r="F203" s="7"/>
      <c r="G203" s="9"/>
      <c r="H203" s="7"/>
      <c r="I203" s="7"/>
      <c r="J203" s="7"/>
      <c r="K203" s="7"/>
      <c r="L203" s="7"/>
      <c r="M203" s="7"/>
      <c r="N203" s="7"/>
      <c r="O203" s="7"/>
    </row>
    <row r="204" spans="1:15" ht="12.75">
      <c r="A204" s="8"/>
      <c r="B204" s="7"/>
      <c r="C204" s="7"/>
      <c r="D204" s="7"/>
      <c r="E204" s="8"/>
      <c r="F204" s="7"/>
      <c r="G204" s="9"/>
      <c r="H204" s="7"/>
      <c r="I204" s="7"/>
      <c r="J204" s="7"/>
      <c r="K204" s="7"/>
      <c r="L204" s="7"/>
      <c r="M204" s="7"/>
      <c r="N204" s="7"/>
      <c r="O204" s="7"/>
    </row>
    <row r="205" spans="1:15" ht="12.75">
      <c r="A205" s="8"/>
      <c r="B205" s="7"/>
      <c r="C205" s="7"/>
      <c r="D205" s="7"/>
      <c r="E205" s="8"/>
      <c r="F205" s="7"/>
      <c r="G205" s="9"/>
      <c r="H205" s="7"/>
      <c r="I205" s="7"/>
      <c r="J205" s="7"/>
      <c r="K205" s="7"/>
      <c r="L205" s="7"/>
      <c r="M205" s="7"/>
      <c r="N205" s="7"/>
      <c r="O205" s="7"/>
    </row>
    <row r="206" spans="1:15" ht="12.75">
      <c r="A206" s="8"/>
      <c r="B206" s="7"/>
      <c r="C206" s="7"/>
      <c r="D206" s="7"/>
      <c r="E206" s="8"/>
      <c r="F206" s="7"/>
      <c r="G206" s="9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8"/>
      <c r="B207" s="7"/>
      <c r="C207" s="7"/>
      <c r="D207" s="7"/>
      <c r="E207" s="8"/>
      <c r="F207" s="7"/>
      <c r="G207" s="9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8"/>
      <c r="B208" s="7"/>
      <c r="C208" s="7"/>
      <c r="D208" s="7"/>
      <c r="E208" s="8"/>
      <c r="F208" s="7"/>
      <c r="G208" s="9"/>
      <c r="H208" s="7"/>
      <c r="I208" s="7"/>
      <c r="J208" s="7"/>
      <c r="K208" s="7"/>
      <c r="L208" s="7"/>
      <c r="M208" s="7"/>
      <c r="N208" s="7"/>
      <c r="O208" s="7"/>
    </row>
    <row r="209" spans="1:15" ht="12.75">
      <c r="A209" s="8"/>
      <c r="B209" s="7"/>
      <c r="C209" s="7"/>
      <c r="D209" s="7"/>
      <c r="E209" s="8"/>
      <c r="F209" s="7"/>
      <c r="G209" s="9"/>
      <c r="H209" s="7"/>
      <c r="I209" s="7"/>
      <c r="J209" s="7"/>
      <c r="K209" s="7"/>
      <c r="L209" s="7"/>
      <c r="M209" s="7"/>
      <c r="N209" s="7"/>
      <c r="O209" s="7"/>
    </row>
    <row r="210" spans="1:15" ht="12.75">
      <c r="A210" s="8"/>
      <c r="B210" s="7"/>
      <c r="C210" s="7"/>
      <c r="D210" s="7"/>
      <c r="E210" s="8"/>
      <c r="F210" s="7"/>
      <c r="G210" s="9"/>
      <c r="H210" s="7"/>
      <c r="I210" s="7"/>
      <c r="J210" s="7"/>
      <c r="K210" s="7"/>
      <c r="L210" s="7"/>
      <c r="M210" s="7"/>
      <c r="N210" s="7"/>
      <c r="O210" s="7"/>
    </row>
    <row r="211" spans="1:15" ht="12.75">
      <c r="A211" s="8"/>
      <c r="B211" s="7"/>
      <c r="C211" s="7"/>
      <c r="D211" s="7"/>
      <c r="E211" s="8"/>
      <c r="F211" s="7"/>
      <c r="G211" s="9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8"/>
      <c r="B212" s="7"/>
      <c r="C212" s="7"/>
      <c r="D212" s="7"/>
      <c r="E212" s="8"/>
      <c r="F212" s="7"/>
      <c r="G212" s="9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8"/>
      <c r="B213" s="7"/>
      <c r="C213" s="7"/>
      <c r="D213" s="7"/>
      <c r="E213" s="8"/>
      <c r="F213" s="7"/>
      <c r="G213" s="9"/>
      <c r="H213" s="7"/>
      <c r="I213" s="7"/>
      <c r="J213" s="7"/>
      <c r="K213" s="7"/>
      <c r="L213" s="7"/>
      <c r="M213" s="7"/>
      <c r="N213" s="7"/>
      <c r="O213" s="7"/>
    </row>
    <row r="214" spans="1:15" ht="12.75">
      <c r="A214" s="8"/>
      <c r="B214" s="7"/>
      <c r="C214" s="7"/>
      <c r="D214" s="7"/>
      <c r="E214" s="8"/>
      <c r="F214" s="7"/>
      <c r="G214" s="9"/>
      <c r="H214" s="7"/>
      <c r="I214" s="7"/>
      <c r="J214" s="7"/>
      <c r="K214" s="7"/>
      <c r="L214" s="7"/>
      <c r="M214" s="7"/>
      <c r="N214" s="7"/>
      <c r="O214" s="7"/>
    </row>
    <row r="215" spans="1:15" ht="12.75">
      <c r="A215" s="8"/>
      <c r="B215" s="7"/>
      <c r="C215" s="7"/>
      <c r="D215" s="7"/>
      <c r="E215" s="8"/>
      <c r="F215" s="7"/>
      <c r="G215" s="9"/>
      <c r="H215" s="7"/>
      <c r="I215" s="7"/>
      <c r="J215" s="7"/>
      <c r="K215" s="7"/>
      <c r="L215" s="7"/>
      <c r="M215" s="7"/>
      <c r="N215" s="7"/>
      <c r="O215" s="7"/>
    </row>
    <row r="216" spans="1:15" ht="12.75">
      <c r="A216" s="8"/>
      <c r="B216" s="7"/>
      <c r="C216" s="7"/>
      <c r="D216" s="7"/>
      <c r="E216" s="8"/>
      <c r="F216" s="7"/>
      <c r="G216" s="9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8"/>
      <c r="B217" s="7"/>
      <c r="C217" s="7"/>
      <c r="D217" s="7"/>
      <c r="E217" s="8"/>
      <c r="F217" s="7"/>
      <c r="G217" s="9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8"/>
      <c r="B218" s="7"/>
      <c r="C218" s="7"/>
      <c r="D218" s="7"/>
      <c r="E218" s="8"/>
      <c r="F218" s="7"/>
      <c r="G218" s="9"/>
      <c r="H218" s="7"/>
      <c r="I218" s="7"/>
      <c r="J218" s="7"/>
      <c r="K218" s="7"/>
      <c r="L218" s="7"/>
      <c r="M218" s="7"/>
      <c r="N218" s="7"/>
      <c r="O218" s="7"/>
    </row>
    <row r="219" spans="1:15" ht="12.75">
      <c r="A219" s="8"/>
      <c r="B219" s="7"/>
      <c r="C219" s="7"/>
      <c r="D219" s="7"/>
      <c r="E219" s="8"/>
      <c r="F219" s="7"/>
      <c r="G219" s="9"/>
      <c r="H219" s="7"/>
      <c r="I219" s="7"/>
      <c r="J219" s="7"/>
      <c r="K219" s="7"/>
      <c r="L219" s="7"/>
      <c r="M219" s="7"/>
      <c r="N219" s="7"/>
      <c r="O219" s="7"/>
    </row>
    <row r="220" spans="1:15" ht="12.75">
      <c r="A220" s="8"/>
      <c r="B220" s="7"/>
      <c r="C220" s="7"/>
      <c r="D220" s="7"/>
      <c r="E220" s="8"/>
      <c r="F220" s="7"/>
      <c r="G220" s="9"/>
      <c r="H220" s="7"/>
      <c r="I220" s="7"/>
      <c r="J220" s="7"/>
      <c r="K220" s="7"/>
      <c r="L220" s="7"/>
      <c r="M220" s="7"/>
      <c r="N220" s="7"/>
      <c r="O220" s="7"/>
    </row>
    <row r="221" spans="1:15" ht="12.75">
      <c r="A221" s="8"/>
      <c r="B221" s="7"/>
      <c r="C221" s="7"/>
      <c r="D221" s="7"/>
      <c r="E221" s="8"/>
      <c r="F221" s="7"/>
      <c r="G221" s="9"/>
      <c r="H221" s="7"/>
      <c r="I221" s="7"/>
      <c r="J221" s="7"/>
      <c r="K221" s="7"/>
      <c r="L221" s="7"/>
      <c r="M221" s="7"/>
      <c r="N221" s="7"/>
      <c r="O221" s="7"/>
    </row>
    <row r="222" spans="1:15" ht="12.75">
      <c r="A222" s="8"/>
      <c r="B222" s="7"/>
      <c r="C222" s="7"/>
      <c r="D222" s="7"/>
      <c r="E222" s="8"/>
      <c r="F222" s="7"/>
      <c r="G222" s="9"/>
      <c r="H222" s="7"/>
      <c r="I222" s="7"/>
      <c r="J222" s="7"/>
      <c r="K222" s="7"/>
      <c r="L222" s="7"/>
      <c r="M222" s="7"/>
      <c r="N222" s="7"/>
      <c r="O222" s="7"/>
    </row>
    <row r="223" spans="1:15" ht="12.75">
      <c r="A223" s="8"/>
      <c r="B223" s="7"/>
      <c r="C223" s="7"/>
      <c r="D223" s="7"/>
      <c r="E223" s="8"/>
      <c r="F223" s="7"/>
      <c r="G223" s="9"/>
      <c r="H223" s="7"/>
      <c r="I223" s="7"/>
      <c r="J223" s="7"/>
      <c r="K223" s="7"/>
      <c r="L223" s="7"/>
      <c r="M223" s="7"/>
      <c r="N223" s="7"/>
      <c r="O223" s="7"/>
    </row>
    <row r="224" spans="1:15" ht="12.75">
      <c r="A224" s="8"/>
      <c r="B224" s="7"/>
      <c r="C224" s="7"/>
      <c r="D224" s="7"/>
      <c r="E224" s="8"/>
      <c r="F224" s="7"/>
      <c r="G224" s="9"/>
      <c r="H224" s="7"/>
      <c r="I224" s="7"/>
      <c r="J224" s="7"/>
      <c r="K224" s="7"/>
      <c r="L224" s="7"/>
      <c r="M224" s="7"/>
      <c r="N224" s="7"/>
      <c r="O224" s="7"/>
    </row>
    <row r="225" spans="1:15" ht="12.75">
      <c r="A225" s="8"/>
      <c r="B225" s="7"/>
      <c r="C225" s="7"/>
      <c r="D225" s="7"/>
      <c r="E225" s="8"/>
      <c r="F225" s="7"/>
      <c r="G225" s="9"/>
      <c r="H225" s="7"/>
      <c r="I225" s="7"/>
      <c r="J225" s="7"/>
      <c r="K225" s="7"/>
      <c r="L225" s="7"/>
      <c r="M225" s="7"/>
      <c r="N225" s="7"/>
      <c r="O225" s="7"/>
    </row>
    <row r="226" spans="1:15" ht="12.75">
      <c r="A226" s="8"/>
      <c r="B226" s="7"/>
      <c r="C226" s="7"/>
      <c r="D226" s="7"/>
      <c r="E226" s="8"/>
      <c r="F226" s="7"/>
      <c r="G226" s="9"/>
      <c r="H226" s="7"/>
      <c r="I226" s="7"/>
      <c r="J226" s="7"/>
      <c r="K226" s="7"/>
      <c r="L226" s="7"/>
      <c r="M226" s="7"/>
      <c r="N226" s="7"/>
      <c r="O226" s="7"/>
    </row>
    <row r="227" spans="1:15" ht="12.75">
      <c r="A227" s="8"/>
      <c r="B227" s="7"/>
      <c r="C227" s="7"/>
      <c r="D227" s="7"/>
      <c r="E227" s="8"/>
      <c r="F227" s="7"/>
      <c r="G227" s="9"/>
      <c r="H227" s="7"/>
      <c r="I227" s="7"/>
      <c r="J227" s="7"/>
      <c r="K227" s="7"/>
      <c r="L227" s="7"/>
      <c r="M227" s="7"/>
      <c r="N227" s="7"/>
      <c r="O227" s="7"/>
    </row>
    <row r="228" spans="1:15" ht="12.75">
      <c r="A228" s="8"/>
      <c r="B228" s="7"/>
      <c r="C228" s="7"/>
      <c r="D228" s="7"/>
      <c r="E228" s="8"/>
      <c r="F228" s="7"/>
      <c r="G228" s="9"/>
      <c r="H228" s="7"/>
      <c r="I228" s="7"/>
      <c r="J228" s="7"/>
      <c r="K228" s="7"/>
      <c r="L228" s="7"/>
      <c r="M228" s="7"/>
      <c r="N228" s="7"/>
      <c r="O228" s="7"/>
    </row>
    <row r="229" spans="1:15" ht="12.75">
      <c r="A229" s="8"/>
      <c r="B229" s="7"/>
      <c r="C229" s="7"/>
      <c r="D229" s="7"/>
      <c r="E229" s="8"/>
      <c r="F229" s="7"/>
      <c r="G229" s="9"/>
      <c r="H229" s="7"/>
      <c r="I229" s="7"/>
      <c r="J229" s="7"/>
      <c r="K229" s="7"/>
      <c r="L229" s="7"/>
      <c r="M229" s="7"/>
      <c r="N229" s="7"/>
      <c r="O229" s="7"/>
    </row>
    <row r="230" spans="1:15" ht="12.75">
      <c r="A230" s="8"/>
      <c r="B230" s="7"/>
      <c r="C230" s="7"/>
      <c r="D230" s="7"/>
      <c r="E230" s="8"/>
      <c r="F230" s="7"/>
      <c r="G230" s="9"/>
      <c r="H230" s="7"/>
      <c r="I230" s="7"/>
      <c r="J230" s="7"/>
      <c r="K230" s="7"/>
      <c r="L230" s="7"/>
      <c r="M230" s="7"/>
      <c r="N230" s="7"/>
      <c r="O230" s="7"/>
    </row>
    <row r="231" spans="1:15" ht="12.75">
      <c r="A231" s="8"/>
      <c r="B231" s="7"/>
      <c r="C231" s="7"/>
      <c r="D231" s="7"/>
      <c r="E231" s="8"/>
      <c r="F231" s="7"/>
      <c r="G231" s="9"/>
      <c r="H231" s="7"/>
      <c r="I231" s="7"/>
      <c r="J231" s="7"/>
      <c r="K231" s="7"/>
      <c r="L231" s="7"/>
      <c r="M231" s="7"/>
      <c r="N231" s="7"/>
      <c r="O231" s="7"/>
    </row>
    <row r="232" spans="1:15" ht="12.75">
      <c r="A232" s="8"/>
      <c r="B232" s="7"/>
      <c r="C232" s="7"/>
      <c r="D232" s="7"/>
      <c r="E232" s="8"/>
      <c r="F232" s="7"/>
      <c r="G232" s="9"/>
      <c r="H232" s="7"/>
      <c r="I232" s="7"/>
      <c r="J232" s="7"/>
      <c r="K232" s="7"/>
      <c r="L232" s="7"/>
      <c r="M232" s="7"/>
      <c r="N232" s="7"/>
      <c r="O232" s="7"/>
    </row>
    <row r="233" spans="1:15" ht="12.75">
      <c r="A233" s="8"/>
      <c r="B233" s="7"/>
      <c r="C233" s="7"/>
      <c r="D233" s="7"/>
      <c r="E233" s="8"/>
      <c r="F233" s="7"/>
      <c r="G233" s="9"/>
      <c r="H233" s="7"/>
      <c r="I233" s="7"/>
      <c r="J233" s="7"/>
      <c r="K233" s="7"/>
      <c r="L233" s="7"/>
      <c r="M233" s="7"/>
      <c r="N233" s="7"/>
      <c r="O233" s="7"/>
    </row>
    <row r="234" spans="1:15" ht="12.75">
      <c r="A234" s="8"/>
      <c r="B234" s="7"/>
      <c r="C234" s="7"/>
      <c r="D234" s="7"/>
      <c r="E234" s="8"/>
      <c r="F234" s="7"/>
      <c r="G234" s="9"/>
      <c r="H234" s="7"/>
      <c r="I234" s="7"/>
      <c r="J234" s="7"/>
      <c r="K234" s="7"/>
      <c r="L234" s="7"/>
      <c r="M234" s="7"/>
      <c r="N234" s="7"/>
      <c r="O234" s="7"/>
    </row>
    <row r="235" spans="1:15" ht="12.75">
      <c r="A235" s="8"/>
      <c r="B235" s="7"/>
      <c r="C235" s="7"/>
      <c r="D235" s="7"/>
      <c r="E235" s="8"/>
      <c r="F235" s="7"/>
      <c r="G235" s="9"/>
      <c r="H235" s="7"/>
      <c r="I235" s="7"/>
      <c r="J235" s="7"/>
      <c r="K235" s="7"/>
      <c r="L235" s="7"/>
      <c r="M235" s="7"/>
      <c r="N235" s="7"/>
      <c r="O235" s="7"/>
    </row>
    <row r="236" spans="1:15" ht="12.75">
      <c r="A236" s="8"/>
      <c r="B236" s="7"/>
      <c r="C236" s="7"/>
      <c r="D236" s="7"/>
      <c r="E236" s="8"/>
      <c r="F236" s="7"/>
      <c r="G236" s="9"/>
      <c r="H236" s="7"/>
      <c r="I236" s="7"/>
      <c r="J236" s="7"/>
      <c r="K236" s="7"/>
      <c r="L236" s="7"/>
      <c r="M236" s="7"/>
      <c r="N236" s="7"/>
      <c r="O236" s="7"/>
    </row>
    <row r="237" spans="1:15" ht="12.75">
      <c r="A237" s="8"/>
      <c r="B237" s="7"/>
      <c r="C237" s="7"/>
      <c r="D237" s="7"/>
      <c r="E237" s="8"/>
      <c r="F237" s="7"/>
      <c r="G237" s="9"/>
      <c r="H237" s="7"/>
      <c r="I237" s="7"/>
      <c r="J237" s="7"/>
      <c r="K237" s="7"/>
      <c r="L237" s="7"/>
      <c r="M237" s="7"/>
      <c r="N237" s="7"/>
      <c r="O237" s="7"/>
    </row>
    <row r="238" spans="1:15" ht="12.75">
      <c r="A238" s="8"/>
      <c r="B238" s="7"/>
      <c r="C238" s="7"/>
      <c r="D238" s="7"/>
      <c r="E238" s="8"/>
      <c r="F238" s="7"/>
      <c r="G238" s="9"/>
      <c r="H238" s="7"/>
      <c r="I238" s="7"/>
      <c r="J238" s="7"/>
      <c r="K238" s="7"/>
      <c r="L238" s="7"/>
      <c r="M238" s="7"/>
      <c r="N238" s="7"/>
      <c r="O238" s="7"/>
    </row>
    <row r="239" spans="1:15" ht="12.75">
      <c r="A239" s="8"/>
      <c r="B239" s="7"/>
      <c r="C239" s="7"/>
      <c r="D239" s="7"/>
      <c r="E239" s="8"/>
      <c r="F239" s="7"/>
      <c r="G239" s="9"/>
      <c r="H239" s="7"/>
      <c r="I239" s="7"/>
      <c r="J239" s="7"/>
      <c r="K239" s="7"/>
      <c r="L239" s="7"/>
      <c r="M239" s="7"/>
      <c r="N239" s="7"/>
      <c r="O239" s="7"/>
    </row>
    <row r="240" spans="1:15" ht="12.75">
      <c r="A240" s="8"/>
      <c r="B240" s="7"/>
      <c r="C240" s="7"/>
      <c r="D240" s="7"/>
      <c r="E240" s="8"/>
      <c r="F240" s="7"/>
      <c r="G240" s="9"/>
      <c r="H240" s="7"/>
      <c r="I240" s="7"/>
      <c r="J240" s="7"/>
      <c r="K240" s="7"/>
      <c r="L240" s="7"/>
      <c r="M240" s="7"/>
      <c r="N240" s="7"/>
      <c r="O240" s="7"/>
    </row>
    <row r="241" spans="1:15" ht="12.75">
      <c r="A241" s="8"/>
      <c r="B241" s="7"/>
      <c r="C241" s="7"/>
      <c r="D241" s="7"/>
      <c r="E241" s="8"/>
      <c r="F241" s="7"/>
      <c r="G241" s="9"/>
      <c r="H241" s="7"/>
      <c r="I241" s="7"/>
      <c r="J241" s="7"/>
      <c r="K241" s="7"/>
      <c r="L241" s="7"/>
      <c r="M241" s="7"/>
      <c r="N241" s="7"/>
      <c r="O241" s="7"/>
    </row>
    <row r="242" spans="1:15" ht="12.75">
      <c r="A242" s="8"/>
      <c r="B242" s="7"/>
      <c r="C242" s="7"/>
      <c r="D242" s="7"/>
      <c r="E242" s="8"/>
      <c r="F242" s="7"/>
      <c r="G242" s="9"/>
      <c r="H242" s="7"/>
      <c r="I242" s="7"/>
      <c r="J242" s="7"/>
      <c r="K242" s="7"/>
      <c r="L242" s="7"/>
      <c r="M242" s="7"/>
      <c r="N242" s="7"/>
      <c r="O242" s="7"/>
    </row>
    <row r="243" spans="1:15" ht="12.75">
      <c r="A243" s="8"/>
      <c r="B243" s="7"/>
      <c r="C243" s="7"/>
      <c r="D243" s="7"/>
      <c r="E243" s="8"/>
      <c r="F243" s="7"/>
      <c r="G243" s="9"/>
      <c r="H243" s="7"/>
      <c r="I243" s="7"/>
      <c r="J243" s="7"/>
      <c r="K243" s="7"/>
      <c r="L243" s="7"/>
      <c r="M243" s="7"/>
      <c r="N243" s="7"/>
      <c r="O243" s="7"/>
    </row>
    <row r="244" spans="1:15" ht="12.75">
      <c r="A244" s="8"/>
      <c r="B244" s="7"/>
      <c r="C244" s="7"/>
      <c r="D244" s="7"/>
      <c r="E244" s="8"/>
      <c r="F244" s="7"/>
      <c r="G244" s="9"/>
      <c r="H244" s="7"/>
      <c r="I244" s="7"/>
      <c r="J244" s="7"/>
      <c r="K244" s="7"/>
      <c r="L244" s="7"/>
      <c r="M244" s="7"/>
      <c r="N244" s="7"/>
      <c r="O244" s="7"/>
    </row>
    <row r="245" spans="1:15" ht="12.75">
      <c r="A245" s="8"/>
      <c r="B245" s="7"/>
      <c r="C245" s="7"/>
      <c r="D245" s="7"/>
      <c r="E245" s="8"/>
      <c r="F245" s="7"/>
      <c r="G245" s="9"/>
      <c r="H245" s="7"/>
      <c r="I245" s="7"/>
      <c r="J245" s="7"/>
      <c r="K245" s="7"/>
      <c r="L245" s="7"/>
      <c r="M245" s="7"/>
      <c r="N245" s="7"/>
      <c r="O245" s="7"/>
    </row>
    <row r="246" spans="1:15" ht="12.75">
      <c r="A246" s="8"/>
      <c r="B246" s="7"/>
      <c r="C246" s="7"/>
      <c r="D246" s="7"/>
      <c r="E246" s="8"/>
      <c r="F246" s="7"/>
      <c r="G246" s="9"/>
      <c r="H246" s="7"/>
      <c r="I246" s="7"/>
      <c r="J246" s="7"/>
      <c r="K246" s="7"/>
      <c r="L246" s="7"/>
      <c r="M246" s="7"/>
      <c r="N246" s="7"/>
      <c r="O246" s="7"/>
    </row>
    <row r="247" spans="1:15" ht="12.75">
      <c r="A247" s="8"/>
      <c r="B247" s="7"/>
      <c r="C247" s="7"/>
      <c r="D247" s="7"/>
      <c r="E247" s="8"/>
      <c r="F247" s="7"/>
      <c r="G247" s="9"/>
      <c r="H247" s="7"/>
      <c r="I247" s="7"/>
      <c r="J247" s="7"/>
      <c r="K247" s="7"/>
      <c r="L247" s="7"/>
      <c r="M247" s="7"/>
      <c r="N247" s="7"/>
      <c r="O247" s="7"/>
    </row>
    <row r="248" spans="1:15" ht="12.75">
      <c r="A248" s="8"/>
      <c r="B248" s="7"/>
      <c r="C248" s="7"/>
      <c r="D248" s="7"/>
      <c r="E248" s="8"/>
      <c r="F248" s="7"/>
      <c r="G248" s="9"/>
      <c r="H248" s="7"/>
      <c r="I248" s="7"/>
      <c r="J248" s="7"/>
      <c r="K248" s="7"/>
      <c r="L248" s="7"/>
      <c r="M248" s="7"/>
      <c r="N248" s="7"/>
      <c r="O248" s="7"/>
    </row>
    <row r="249" spans="1:15" ht="12.75">
      <c r="A249" s="8"/>
      <c r="B249" s="7"/>
      <c r="C249" s="7"/>
      <c r="D249" s="7"/>
      <c r="E249" s="8"/>
      <c r="F249" s="7"/>
      <c r="G249" s="9"/>
      <c r="H249" s="7"/>
      <c r="I249" s="7"/>
      <c r="J249" s="7"/>
      <c r="K249" s="7"/>
      <c r="L249" s="7"/>
      <c r="M249" s="7"/>
      <c r="N249" s="7"/>
      <c r="O249" s="7"/>
    </row>
    <row r="250" spans="1:15" ht="12.75">
      <c r="A250" s="8"/>
      <c r="B250" s="7"/>
      <c r="C250" s="7"/>
      <c r="D250" s="7"/>
      <c r="E250" s="8"/>
      <c r="F250" s="7"/>
      <c r="G250" s="9"/>
      <c r="H250" s="7"/>
      <c r="I250" s="7"/>
      <c r="J250" s="7"/>
      <c r="K250" s="7"/>
      <c r="L250" s="7"/>
      <c r="M250" s="7"/>
      <c r="N250" s="7"/>
      <c r="O250" s="7"/>
    </row>
    <row r="251" spans="1:15" ht="12.75">
      <c r="A251" s="8"/>
      <c r="B251" s="7"/>
      <c r="C251" s="7"/>
      <c r="D251" s="7"/>
      <c r="E251" s="8"/>
      <c r="F251" s="7"/>
      <c r="G251" s="9"/>
      <c r="H251" s="7"/>
      <c r="I251" s="7"/>
      <c r="J251" s="7"/>
      <c r="K251" s="7"/>
      <c r="L251" s="7"/>
      <c r="M251" s="7"/>
      <c r="N251" s="7"/>
      <c r="O251" s="7"/>
    </row>
    <row r="252" spans="1:15" ht="12.75">
      <c r="A252" s="8"/>
      <c r="B252" s="7"/>
      <c r="C252" s="7"/>
      <c r="D252" s="7"/>
      <c r="E252" s="8"/>
      <c r="F252" s="7"/>
      <c r="G252" s="9"/>
      <c r="H252" s="7"/>
      <c r="I252" s="7"/>
      <c r="J252" s="7"/>
      <c r="K252" s="7"/>
      <c r="L252" s="7"/>
      <c r="M252" s="7"/>
      <c r="N252" s="7"/>
      <c r="O252" s="7"/>
    </row>
    <row r="253" spans="1:15" ht="12.75">
      <c r="A253" s="8"/>
      <c r="B253" s="7"/>
      <c r="C253" s="7"/>
      <c r="D253" s="7"/>
      <c r="E253" s="8"/>
      <c r="F253" s="7"/>
      <c r="G253" s="9"/>
      <c r="H253" s="7"/>
      <c r="I253" s="7"/>
      <c r="J253" s="7"/>
      <c r="K253" s="7"/>
      <c r="L253" s="7"/>
      <c r="M253" s="7"/>
      <c r="N253" s="7"/>
      <c r="O253" s="7"/>
    </row>
    <row r="254" spans="1:15" ht="12.75">
      <c r="A254" s="8"/>
      <c r="B254" s="7"/>
      <c r="C254" s="7"/>
      <c r="D254" s="7"/>
      <c r="E254" s="8"/>
      <c r="F254" s="7"/>
      <c r="G254" s="9"/>
      <c r="H254" s="7"/>
      <c r="I254" s="7"/>
      <c r="J254" s="7"/>
      <c r="K254" s="7"/>
      <c r="L254" s="7"/>
      <c r="M254" s="7"/>
      <c r="N254" s="7"/>
      <c r="O254" s="7"/>
    </row>
    <row r="255" spans="1:15" ht="12.75">
      <c r="A255" s="8"/>
      <c r="B255" s="7"/>
      <c r="C255" s="7"/>
      <c r="D255" s="7"/>
      <c r="E255" s="8"/>
      <c r="F255" s="7"/>
      <c r="G255" s="9"/>
      <c r="H255" s="7"/>
      <c r="I255" s="7"/>
      <c r="J255" s="7"/>
      <c r="K255" s="7"/>
      <c r="L255" s="7"/>
      <c r="M255" s="7"/>
      <c r="N255" s="7"/>
      <c r="O255" s="7"/>
    </row>
    <row r="256" spans="1:15" ht="12.75">
      <c r="A256" s="8"/>
      <c r="B256" s="7"/>
      <c r="C256" s="7"/>
      <c r="D256" s="7"/>
      <c r="E256" s="8"/>
      <c r="F256" s="7"/>
      <c r="G256" s="9"/>
      <c r="H256" s="7"/>
      <c r="I256" s="7"/>
      <c r="J256" s="7"/>
      <c r="K256" s="7"/>
      <c r="L256" s="7"/>
      <c r="M256" s="7"/>
      <c r="N256" s="7"/>
      <c r="O256" s="7"/>
    </row>
    <row r="257" spans="1:15" ht="12.75">
      <c r="A257" s="8"/>
      <c r="B257" s="7"/>
      <c r="C257" s="7"/>
      <c r="D257" s="7"/>
      <c r="E257" s="8"/>
      <c r="F257" s="7"/>
      <c r="G257" s="9"/>
      <c r="H257" s="7"/>
      <c r="I257" s="7"/>
      <c r="J257" s="7"/>
      <c r="K257" s="7"/>
      <c r="L257" s="7"/>
      <c r="M257" s="7"/>
      <c r="N257" s="7"/>
      <c r="O257" s="7"/>
    </row>
    <row r="258" spans="1:15" ht="12.75">
      <c r="A258" s="8"/>
      <c r="B258" s="7"/>
      <c r="C258" s="7"/>
      <c r="D258" s="7"/>
      <c r="E258" s="8"/>
      <c r="F258" s="7"/>
      <c r="G258" s="9"/>
      <c r="H258" s="7"/>
      <c r="I258" s="7"/>
      <c r="J258" s="7"/>
      <c r="K258" s="7"/>
      <c r="L258" s="7"/>
      <c r="M258" s="7"/>
      <c r="N258" s="7"/>
      <c r="O258" s="7"/>
    </row>
    <row r="259" spans="1:15" ht="12.75">
      <c r="A259" s="8"/>
      <c r="B259" s="7"/>
      <c r="C259" s="7"/>
      <c r="D259" s="7"/>
      <c r="E259" s="8"/>
      <c r="F259" s="7"/>
      <c r="G259" s="9"/>
      <c r="H259" s="7"/>
      <c r="I259" s="7"/>
      <c r="J259" s="7"/>
      <c r="K259" s="7"/>
      <c r="L259" s="7"/>
      <c r="M259" s="7"/>
      <c r="N259" s="7"/>
      <c r="O259" s="7"/>
    </row>
    <row r="260" spans="1:15" ht="12.75">
      <c r="A260" s="8"/>
      <c r="B260" s="7"/>
      <c r="C260" s="7"/>
      <c r="D260" s="7"/>
      <c r="E260" s="8"/>
      <c r="F260" s="7"/>
      <c r="G260" s="9"/>
      <c r="H260" s="7"/>
      <c r="I260" s="7"/>
      <c r="J260" s="7"/>
      <c r="K260" s="7"/>
      <c r="L260" s="7"/>
      <c r="M260" s="7"/>
      <c r="N260" s="7"/>
      <c r="O260" s="7"/>
    </row>
    <row r="261" spans="1:15" ht="12.75">
      <c r="A261" s="8"/>
      <c r="B261" s="7"/>
      <c r="C261" s="7"/>
      <c r="D261" s="7"/>
      <c r="E261" s="8"/>
      <c r="F261" s="7"/>
      <c r="G261" s="9"/>
      <c r="H261" s="7"/>
      <c r="I261" s="7"/>
      <c r="J261" s="7"/>
      <c r="K261" s="7"/>
      <c r="L261" s="7"/>
      <c r="M261" s="7"/>
      <c r="N261" s="7"/>
      <c r="O261" s="7"/>
    </row>
    <row r="262" spans="1:15" ht="12.75">
      <c r="A262" s="8"/>
      <c r="B262" s="7"/>
      <c r="C262" s="7"/>
      <c r="D262" s="7"/>
      <c r="E262" s="8"/>
      <c r="F262" s="7"/>
      <c r="G262" s="9"/>
      <c r="H262" s="7"/>
      <c r="I262" s="7"/>
      <c r="J262" s="7"/>
      <c r="K262" s="7"/>
      <c r="L262" s="7"/>
      <c r="M262" s="7"/>
      <c r="N262" s="7"/>
      <c r="O262" s="7"/>
    </row>
    <row r="263" spans="1:15" ht="12.75">
      <c r="A263" s="8"/>
      <c r="B263" s="7"/>
      <c r="C263" s="7"/>
      <c r="D263" s="7"/>
      <c r="E263" s="8"/>
      <c r="F263" s="7"/>
      <c r="G263" s="9"/>
      <c r="H263" s="7"/>
      <c r="I263" s="7"/>
      <c r="J263" s="7"/>
      <c r="K263" s="7"/>
      <c r="L263" s="7"/>
      <c r="M263" s="7"/>
      <c r="N263" s="7"/>
      <c r="O263" s="7"/>
    </row>
    <row r="264" spans="1:15" ht="12.75">
      <c r="A264" s="8"/>
      <c r="B264" s="7"/>
      <c r="C264" s="7"/>
      <c r="D264" s="7"/>
      <c r="E264" s="8"/>
      <c r="F264" s="7"/>
      <c r="G264" s="9"/>
      <c r="H264" s="7"/>
      <c r="I264" s="7"/>
      <c r="J264" s="7"/>
      <c r="K264" s="7"/>
      <c r="L264" s="7"/>
      <c r="M264" s="7"/>
      <c r="N264" s="7"/>
      <c r="O264" s="7"/>
    </row>
    <row r="265" spans="1:15" ht="12.75">
      <c r="A265" s="8"/>
      <c r="B265" s="7"/>
      <c r="C265" s="7"/>
      <c r="D265" s="7"/>
      <c r="E265" s="8"/>
      <c r="F265" s="7"/>
      <c r="G265" s="9"/>
      <c r="H265" s="7"/>
      <c r="I265" s="7"/>
      <c r="J265" s="7"/>
      <c r="K265" s="7"/>
      <c r="L265" s="7"/>
      <c r="M265" s="7"/>
      <c r="N265" s="7"/>
      <c r="O265" s="7"/>
    </row>
    <row r="266" spans="1:15" ht="12.75">
      <c r="A266" s="8"/>
      <c r="B266" s="7"/>
      <c r="C266" s="7"/>
      <c r="D266" s="7"/>
      <c r="E266" s="8"/>
      <c r="F266" s="7"/>
      <c r="G266" s="9"/>
      <c r="H266" s="7"/>
      <c r="I266" s="7"/>
      <c r="J266" s="7"/>
      <c r="K266" s="7"/>
      <c r="L266" s="7"/>
      <c r="M266" s="7"/>
      <c r="N266" s="7"/>
      <c r="O266" s="7"/>
    </row>
    <row r="267" spans="1:15" ht="12.75">
      <c r="A267" s="8"/>
      <c r="B267" s="7"/>
      <c r="C267" s="7"/>
      <c r="D267" s="7"/>
      <c r="E267" s="8"/>
      <c r="F267" s="7"/>
      <c r="G267" s="9"/>
      <c r="H267" s="7"/>
      <c r="I267" s="7"/>
      <c r="J267" s="7"/>
      <c r="K267" s="7"/>
      <c r="L267" s="7"/>
      <c r="M267" s="7"/>
      <c r="N267" s="7"/>
      <c r="O267" s="7"/>
    </row>
    <row r="268" spans="1:15" ht="12.75">
      <c r="A268" s="8"/>
      <c r="B268" s="7"/>
      <c r="C268" s="7"/>
      <c r="D268" s="7"/>
      <c r="E268" s="8"/>
      <c r="F268" s="7"/>
      <c r="G268" s="9"/>
      <c r="H268" s="7"/>
      <c r="I268" s="7"/>
      <c r="J268" s="7"/>
      <c r="K268" s="7"/>
      <c r="L268" s="7"/>
      <c r="M268" s="7"/>
      <c r="N268" s="7"/>
      <c r="O268" s="7"/>
    </row>
    <row r="269" spans="1:15" ht="12.75">
      <c r="A269" s="8"/>
      <c r="B269" s="7"/>
      <c r="C269" s="7"/>
      <c r="D269" s="7"/>
      <c r="E269" s="8"/>
      <c r="F269" s="7"/>
      <c r="G269" s="9"/>
      <c r="H269" s="7"/>
      <c r="I269" s="7"/>
      <c r="J269" s="7"/>
      <c r="K269" s="7"/>
      <c r="L269" s="7"/>
      <c r="M269" s="7"/>
      <c r="N269" s="7"/>
      <c r="O269" s="7"/>
    </row>
    <row r="270" spans="1:15" ht="12.75">
      <c r="A270" s="8"/>
      <c r="B270" s="7"/>
      <c r="C270" s="7"/>
      <c r="D270" s="7"/>
      <c r="E270" s="8"/>
      <c r="F270" s="7"/>
      <c r="G270" s="9"/>
      <c r="H270" s="7"/>
      <c r="I270" s="7"/>
      <c r="J270" s="7"/>
      <c r="K270" s="7"/>
      <c r="L270" s="7"/>
      <c r="M270" s="7"/>
      <c r="N270" s="7"/>
      <c r="O270" s="7"/>
    </row>
    <row r="271" spans="1:15" ht="12.75">
      <c r="A271" s="8"/>
      <c r="B271" s="7"/>
      <c r="C271" s="7"/>
      <c r="D271" s="7"/>
      <c r="E271" s="8"/>
      <c r="F271" s="7"/>
      <c r="G271" s="9"/>
      <c r="H271" s="7"/>
      <c r="I271" s="7"/>
      <c r="J271" s="7"/>
      <c r="K271" s="7"/>
      <c r="L271" s="7"/>
      <c r="M271" s="7"/>
      <c r="N271" s="7"/>
      <c r="O271" s="7"/>
    </row>
    <row r="272" spans="1:15" ht="12.75">
      <c r="A272" s="8"/>
      <c r="B272" s="7"/>
      <c r="C272" s="7"/>
      <c r="D272" s="7"/>
      <c r="E272" s="8"/>
      <c r="F272" s="7"/>
      <c r="G272" s="9"/>
      <c r="H272" s="7"/>
      <c r="I272" s="7"/>
      <c r="J272" s="7"/>
      <c r="K272" s="7"/>
      <c r="L272" s="7"/>
      <c r="M272" s="7"/>
      <c r="N272" s="7"/>
      <c r="O272" s="7"/>
    </row>
    <row r="273" spans="1:15" ht="12.75">
      <c r="A273" s="8"/>
      <c r="B273" s="7"/>
      <c r="C273" s="7"/>
      <c r="D273" s="7"/>
      <c r="E273" s="8"/>
      <c r="F273" s="7"/>
      <c r="G273" s="9"/>
      <c r="H273" s="7"/>
      <c r="I273" s="7"/>
      <c r="J273" s="7"/>
      <c r="K273" s="7"/>
      <c r="L273" s="7"/>
      <c r="M273" s="7"/>
      <c r="N273" s="7"/>
      <c r="O273" s="7"/>
    </row>
    <row r="274" spans="1:15" ht="12.75">
      <c r="A274" s="8"/>
      <c r="B274" s="7"/>
      <c r="C274" s="7"/>
      <c r="D274" s="7"/>
      <c r="E274" s="8"/>
      <c r="F274" s="7"/>
      <c r="G274" s="9"/>
      <c r="H274" s="7"/>
      <c r="I274" s="7"/>
      <c r="J274" s="7"/>
      <c r="K274" s="7"/>
      <c r="L274" s="7"/>
      <c r="M274" s="7"/>
      <c r="N274" s="7"/>
      <c r="O274" s="7"/>
    </row>
    <row r="275" spans="1:15" ht="12.75">
      <c r="A275" s="8"/>
      <c r="B275" s="7"/>
      <c r="C275" s="7"/>
      <c r="D275" s="7"/>
      <c r="E275" s="8"/>
      <c r="F275" s="7"/>
      <c r="G275" s="9"/>
      <c r="H275" s="7"/>
      <c r="I275" s="7"/>
      <c r="J275" s="7"/>
      <c r="K275" s="7"/>
      <c r="L275" s="7"/>
      <c r="M275" s="7"/>
      <c r="N275" s="7"/>
      <c r="O275" s="7"/>
    </row>
    <row r="276" spans="1:15" ht="12.75">
      <c r="A276" s="8"/>
      <c r="B276" s="7"/>
      <c r="C276" s="7"/>
      <c r="D276" s="7"/>
      <c r="E276" s="8"/>
      <c r="F276" s="7"/>
      <c r="G276" s="9"/>
      <c r="H276" s="7"/>
      <c r="I276" s="7"/>
      <c r="J276" s="7"/>
      <c r="K276" s="7"/>
      <c r="L276" s="7"/>
      <c r="M276" s="7"/>
      <c r="N276" s="7"/>
      <c r="O276" s="7"/>
    </row>
    <row r="277" spans="1:15" ht="12.75">
      <c r="A277" s="8"/>
      <c r="B277" s="7"/>
      <c r="C277" s="7"/>
      <c r="D277" s="7"/>
      <c r="E277" s="8"/>
      <c r="F277" s="7"/>
      <c r="G277" s="9"/>
      <c r="H277" s="7"/>
      <c r="I277" s="7"/>
      <c r="J277" s="7"/>
      <c r="K277" s="7"/>
      <c r="L277" s="7"/>
      <c r="M277" s="7"/>
      <c r="N277" s="7"/>
      <c r="O277" s="7"/>
    </row>
    <row r="278" spans="1:15" ht="12.75">
      <c r="A278" s="8"/>
      <c r="B278" s="7"/>
      <c r="C278" s="7"/>
      <c r="D278" s="7"/>
      <c r="E278" s="8"/>
      <c r="F278" s="7"/>
      <c r="G278" s="9"/>
      <c r="H278" s="7"/>
      <c r="I278" s="7"/>
      <c r="J278" s="7"/>
      <c r="K278" s="7"/>
      <c r="L278" s="7"/>
      <c r="M278" s="7"/>
      <c r="N278" s="7"/>
      <c r="O278" s="7"/>
    </row>
    <row r="279" spans="1:15" ht="12.75">
      <c r="A279" s="8"/>
      <c r="B279" s="7"/>
      <c r="C279" s="7"/>
      <c r="D279" s="7"/>
      <c r="E279" s="8"/>
      <c r="F279" s="7"/>
      <c r="G279" s="9"/>
      <c r="H279" s="7"/>
      <c r="I279" s="7"/>
      <c r="J279" s="7"/>
      <c r="K279" s="7"/>
      <c r="L279" s="7"/>
      <c r="M279" s="7"/>
      <c r="N279" s="7"/>
      <c r="O279" s="7"/>
    </row>
    <row r="280" spans="1:15" ht="12.75">
      <c r="A280" s="8"/>
      <c r="B280" s="7"/>
      <c r="C280" s="7"/>
      <c r="D280" s="7"/>
      <c r="E280" s="8"/>
      <c r="F280" s="7"/>
      <c r="G280" s="9"/>
      <c r="H280" s="7"/>
      <c r="I280" s="7"/>
      <c r="J280" s="7"/>
      <c r="K280" s="7"/>
      <c r="L280" s="7"/>
      <c r="M280" s="7"/>
      <c r="N280" s="7"/>
      <c r="O280" s="7"/>
    </row>
    <row r="281" spans="1:15" ht="12.75">
      <c r="A281" s="8"/>
      <c r="B281" s="7"/>
      <c r="C281" s="7"/>
      <c r="D281" s="7"/>
      <c r="E281" s="8"/>
      <c r="F281" s="7"/>
      <c r="G281" s="9"/>
      <c r="H281" s="7"/>
      <c r="I281" s="7"/>
      <c r="J281" s="7"/>
      <c r="K281" s="7"/>
      <c r="L281" s="7"/>
      <c r="M281" s="7"/>
      <c r="N281" s="7"/>
      <c r="O281" s="7"/>
    </row>
    <row r="282" spans="1:15" ht="12.75">
      <c r="A282" s="8"/>
      <c r="B282" s="7"/>
      <c r="C282" s="7"/>
      <c r="D282" s="7"/>
      <c r="E282" s="8"/>
      <c r="F282" s="7"/>
      <c r="G282" s="9"/>
      <c r="H282" s="7"/>
      <c r="I282" s="7"/>
      <c r="J282" s="7"/>
      <c r="K282" s="7"/>
      <c r="L282" s="7"/>
      <c r="M282" s="7"/>
      <c r="N282" s="7"/>
      <c r="O282" s="7"/>
    </row>
    <row r="283" spans="1:15" ht="12.75">
      <c r="A283" s="8"/>
      <c r="B283" s="7"/>
      <c r="C283" s="7"/>
      <c r="D283" s="7"/>
      <c r="E283" s="8"/>
      <c r="F283" s="7"/>
      <c r="G283" s="9"/>
      <c r="H283" s="7"/>
      <c r="I283" s="7"/>
      <c r="J283" s="7"/>
      <c r="K283" s="7"/>
      <c r="L283" s="7"/>
      <c r="M283" s="7"/>
      <c r="N283" s="7"/>
      <c r="O283" s="7"/>
    </row>
    <row r="284" spans="1:15" ht="12.75">
      <c r="A284" s="8"/>
      <c r="B284" s="7"/>
      <c r="C284" s="7"/>
      <c r="D284" s="7"/>
      <c r="E284" s="8"/>
      <c r="F284" s="7"/>
      <c r="G284" s="9"/>
      <c r="H284" s="7"/>
      <c r="I284" s="7"/>
      <c r="J284" s="7"/>
      <c r="K284" s="7"/>
      <c r="L284" s="7"/>
      <c r="M284" s="7"/>
      <c r="N284" s="7"/>
      <c r="O284" s="7"/>
    </row>
    <row r="285" spans="1:15" ht="12.75">
      <c r="A285" s="8"/>
      <c r="B285" s="7"/>
      <c r="C285" s="7"/>
      <c r="D285" s="7"/>
      <c r="E285" s="8"/>
      <c r="F285" s="7"/>
      <c r="G285" s="9"/>
      <c r="H285" s="7"/>
      <c r="I285" s="7"/>
      <c r="J285" s="7"/>
      <c r="K285" s="7"/>
      <c r="L285" s="7"/>
      <c r="M285" s="7"/>
      <c r="N285" s="7"/>
      <c r="O285" s="7"/>
    </row>
    <row r="286" spans="1:15" ht="12.75">
      <c r="A286" s="8"/>
      <c r="B286" s="7"/>
      <c r="C286" s="7"/>
      <c r="D286" s="7"/>
      <c r="E286" s="8"/>
      <c r="F286" s="7"/>
      <c r="G286" s="9"/>
      <c r="H286" s="7"/>
      <c r="I286" s="7"/>
      <c r="J286" s="7"/>
      <c r="K286" s="7"/>
      <c r="L286" s="7"/>
      <c r="M286" s="7"/>
      <c r="N286" s="7"/>
      <c r="O286" s="7"/>
    </row>
    <row r="287" spans="1:15" ht="12.75">
      <c r="A287" s="8"/>
      <c r="B287" s="7"/>
      <c r="C287" s="7"/>
      <c r="D287" s="7"/>
      <c r="E287" s="8"/>
      <c r="F287" s="7"/>
      <c r="G287" s="9"/>
      <c r="H287" s="7"/>
      <c r="I287" s="7"/>
      <c r="J287" s="7"/>
      <c r="K287" s="7"/>
      <c r="L287" s="7"/>
      <c r="M287" s="7"/>
      <c r="N287" s="7"/>
      <c r="O287" s="7"/>
    </row>
    <row r="288" spans="1:15" ht="12.75">
      <c r="A288" s="8"/>
      <c r="B288" s="7"/>
      <c r="C288" s="7"/>
      <c r="D288" s="7"/>
      <c r="E288" s="8"/>
      <c r="F288" s="7"/>
      <c r="G288" s="9"/>
      <c r="H288" s="7"/>
      <c r="I288" s="7"/>
      <c r="J288" s="7"/>
      <c r="K288" s="7"/>
      <c r="L288" s="7"/>
      <c r="M288" s="7"/>
      <c r="N288" s="7"/>
      <c r="O288" s="7"/>
    </row>
    <row r="289" spans="1:15" ht="12.75">
      <c r="A289" s="8"/>
      <c r="B289" s="7"/>
      <c r="C289" s="7"/>
      <c r="D289" s="7"/>
      <c r="E289" s="8"/>
      <c r="F289" s="7"/>
      <c r="G289" s="9"/>
      <c r="H289" s="7"/>
      <c r="I289" s="7"/>
      <c r="J289" s="7"/>
      <c r="K289" s="7"/>
      <c r="L289" s="7"/>
      <c r="M289" s="7"/>
      <c r="N289" s="7"/>
      <c r="O289" s="7"/>
    </row>
    <row r="290" spans="1:15" ht="12.75">
      <c r="A290" s="8"/>
      <c r="B290" s="7"/>
      <c r="C290" s="7"/>
      <c r="D290" s="7"/>
      <c r="E290" s="8"/>
      <c r="F290" s="7"/>
      <c r="G290" s="9"/>
      <c r="H290" s="7"/>
      <c r="I290" s="7"/>
      <c r="J290" s="7"/>
      <c r="K290" s="7"/>
      <c r="L290" s="7"/>
      <c r="M290" s="7"/>
      <c r="N290" s="7"/>
      <c r="O290" s="7"/>
    </row>
    <row r="291" spans="1:15" ht="12.75">
      <c r="A291" s="8"/>
      <c r="B291" s="7"/>
      <c r="C291" s="7"/>
      <c r="D291" s="7"/>
      <c r="E291" s="8"/>
      <c r="F291" s="7"/>
      <c r="G291" s="9"/>
      <c r="H291" s="7"/>
      <c r="I291" s="7"/>
      <c r="J291" s="7"/>
      <c r="K291" s="7"/>
      <c r="L291" s="7"/>
      <c r="M291" s="7"/>
      <c r="N291" s="7"/>
      <c r="O291" s="7"/>
    </row>
    <row r="292" spans="1:15" ht="12.75">
      <c r="A292" s="8"/>
      <c r="B292" s="7"/>
      <c r="C292" s="7"/>
      <c r="D292" s="7"/>
      <c r="E292" s="8"/>
      <c r="F292" s="7"/>
      <c r="G292" s="9"/>
      <c r="H292" s="7"/>
      <c r="I292" s="7"/>
      <c r="J292" s="7"/>
      <c r="K292" s="7"/>
      <c r="L292" s="7"/>
      <c r="M292" s="7"/>
      <c r="N292" s="7"/>
      <c r="O292" s="7"/>
    </row>
    <row r="293" spans="1:15" ht="12.75">
      <c r="A293" s="8"/>
      <c r="B293" s="7"/>
      <c r="C293" s="7"/>
      <c r="D293" s="7"/>
      <c r="E293" s="8"/>
      <c r="F293" s="7"/>
      <c r="G293" s="9"/>
      <c r="H293" s="7"/>
      <c r="I293" s="7"/>
      <c r="J293" s="7"/>
      <c r="K293" s="7"/>
      <c r="L293" s="7"/>
      <c r="M293" s="7"/>
      <c r="N293" s="7"/>
      <c r="O293" s="7"/>
    </row>
    <row r="294" spans="1:15" ht="12.75">
      <c r="A294" s="8"/>
      <c r="B294" s="7"/>
      <c r="C294" s="7"/>
      <c r="D294" s="7"/>
      <c r="E294" s="8"/>
      <c r="F294" s="7"/>
      <c r="G294" s="9"/>
      <c r="H294" s="7"/>
      <c r="I294" s="7"/>
      <c r="J294" s="7"/>
      <c r="K294" s="7"/>
      <c r="L294" s="7"/>
      <c r="M294" s="7"/>
      <c r="N294" s="7"/>
      <c r="O294" s="7"/>
    </row>
    <row r="295" spans="1:15" ht="12.75">
      <c r="A295" s="8"/>
      <c r="B295" s="7"/>
      <c r="C295" s="7"/>
      <c r="D295" s="7"/>
      <c r="E295" s="8"/>
      <c r="F295" s="7"/>
      <c r="G295" s="9"/>
      <c r="H295" s="7"/>
      <c r="I295" s="7"/>
      <c r="J295" s="7"/>
      <c r="K295" s="7"/>
      <c r="L295" s="7"/>
      <c r="M295" s="7"/>
      <c r="N295" s="7"/>
      <c r="O295" s="7"/>
    </row>
    <row r="296" spans="1:15" ht="12.75">
      <c r="A296" s="8"/>
      <c r="B296" s="7"/>
      <c r="C296" s="7"/>
      <c r="D296" s="7"/>
      <c r="E296" s="8"/>
      <c r="F296" s="7"/>
      <c r="G296" s="9"/>
      <c r="H296" s="7"/>
      <c r="I296" s="7"/>
      <c r="J296" s="7"/>
      <c r="K296" s="7"/>
      <c r="L296" s="7"/>
      <c r="M296" s="7"/>
      <c r="N296" s="7"/>
      <c r="O296" s="7"/>
    </row>
    <row r="297" spans="1:15" ht="12.75">
      <c r="A297" s="8"/>
      <c r="B297" s="7"/>
      <c r="C297" s="7"/>
      <c r="D297" s="7"/>
      <c r="E297" s="8"/>
      <c r="F297" s="7"/>
      <c r="G297" s="9"/>
      <c r="H297" s="7"/>
      <c r="I297" s="7"/>
      <c r="J297" s="7"/>
      <c r="K297" s="7"/>
      <c r="L297" s="7"/>
      <c r="M297" s="7"/>
      <c r="N297" s="7"/>
      <c r="O297" s="7"/>
    </row>
    <row r="298" spans="1:15" ht="12.75">
      <c r="A298" s="8"/>
      <c r="B298" s="7"/>
      <c r="C298" s="7"/>
      <c r="D298" s="7"/>
      <c r="E298" s="8"/>
      <c r="F298" s="7"/>
      <c r="G298" s="9"/>
      <c r="H298" s="7"/>
      <c r="I298" s="7"/>
      <c r="J298" s="7"/>
      <c r="K298" s="7"/>
      <c r="L298" s="7"/>
      <c r="M298" s="7"/>
      <c r="N298" s="7"/>
      <c r="O298" s="7"/>
    </row>
    <row r="299" spans="1:15" ht="12.75">
      <c r="A299" s="8"/>
      <c r="B299" s="7"/>
      <c r="C299" s="7"/>
      <c r="D299" s="7"/>
      <c r="E299" s="8"/>
      <c r="F299" s="7"/>
      <c r="G299" s="9"/>
      <c r="H299" s="7"/>
      <c r="I299" s="7"/>
      <c r="J299" s="7"/>
      <c r="K299" s="7"/>
      <c r="L299" s="7"/>
      <c r="M299" s="7"/>
      <c r="N299" s="7"/>
      <c r="O299" s="7"/>
    </row>
    <row r="300" spans="1:15" ht="12.75">
      <c r="A300" s="8"/>
      <c r="B300" s="7"/>
      <c r="C300" s="7"/>
      <c r="D300" s="7"/>
      <c r="E300" s="8"/>
      <c r="F300" s="7"/>
      <c r="G300" s="9"/>
      <c r="H300" s="7"/>
      <c r="I300" s="7"/>
      <c r="J300" s="7"/>
      <c r="K300" s="7"/>
      <c r="L300" s="7"/>
      <c r="M300" s="7"/>
      <c r="N300" s="7"/>
      <c r="O300" s="7"/>
    </row>
    <row r="301" spans="1:15" ht="12.75">
      <c r="A301" s="8"/>
      <c r="B301" s="7"/>
      <c r="C301" s="7"/>
      <c r="D301" s="7"/>
      <c r="E301" s="8"/>
      <c r="F301" s="7"/>
      <c r="G301" s="9"/>
      <c r="H301" s="7"/>
      <c r="I301" s="7"/>
      <c r="J301" s="7"/>
      <c r="K301" s="7"/>
      <c r="L301" s="7"/>
      <c r="M301" s="7"/>
      <c r="N301" s="7"/>
      <c r="O301" s="7"/>
    </row>
    <row r="302" spans="1:15" ht="12.75">
      <c r="A302" s="8"/>
      <c r="B302" s="7"/>
      <c r="C302" s="7"/>
      <c r="D302" s="7"/>
      <c r="E302" s="8"/>
      <c r="F302" s="7"/>
      <c r="G302" s="9"/>
      <c r="H302" s="7"/>
      <c r="I302" s="7"/>
      <c r="J302" s="7"/>
      <c r="K302" s="7"/>
      <c r="L302" s="7"/>
      <c r="M302" s="7"/>
      <c r="N302" s="7"/>
      <c r="O302" s="7"/>
    </row>
    <row r="303" spans="1:15" ht="12.75">
      <c r="A303" s="8"/>
      <c r="B303" s="7"/>
      <c r="C303" s="7"/>
      <c r="D303" s="7"/>
      <c r="E303" s="8"/>
      <c r="F303" s="7"/>
      <c r="G303" s="9"/>
      <c r="H303" s="7"/>
      <c r="I303" s="7"/>
      <c r="J303" s="7"/>
      <c r="K303" s="7"/>
      <c r="L303" s="7"/>
      <c r="M303" s="7"/>
      <c r="N303" s="7"/>
      <c r="O303" s="7"/>
    </row>
    <row r="304" spans="1:15" ht="12.75">
      <c r="A304" s="8"/>
      <c r="B304" s="7"/>
      <c r="C304" s="7"/>
      <c r="D304" s="7"/>
      <c r="E304" s="8"/>
      <c r="F304" s="7"/>
      <c r="G304" s="9"/>
      <c r="H304" s="7"/>
      <c r="I304" s="7"/>
      <c r="J304" s="7"/>
      <c r="K304" s="7"/>
      <c r="L304" s="7"/>
      <c r="M304" s="7"/>
      <c r="N304" s="7"/>
      <c r="O304" s="7"/>
    </row>
    <row r="305" spans="1:15" ht="12.75">
      <c r="A305" s="8"/>
      <c r="B305" s="7"/>
      <c r="C305" s="7"/>
      <c r="D305" s="7"/>
      <c r="E305" s="8"/>
      <c r="F305" s="7"/>
      <c r="G305" s="9"/>
      <c r="H305" s="7"/>
      <c r="I305" s="7"/>
      <c r="J305" s="7"/>
      <c r="K305" s="7"/>
      <c r="L305" s="7"/>
      <c r="M305" s="7"/>
      <c r="N305" s="7"/>
      <c r="O305" s="7"/>
    </row>
    <row r="306" spans="1:15" ht="12.75">
      <c r="A306" s="8"/>
      <c r="B306" s="7"/>
      <c r="C306" s="7"/>
      <c r="D306" s="7"/>
      <c r="E306" s="8"/>
      <c r="F306" s="7"/>
      <c r="G306" s="9"/>
      <c r="H306" s="7"/>
      <c r="I306" s="7"/>
      <c r="J306" s="7"/>
      <c r="K306" s="7"/>
      <c r="L306" s="7"/>
      <c r="M306" s="7"/>
      <c r="N306" s="7"/>
      <c r="O306" s="7"/>
    </row>
    <row r="307" spans="1:15" ht="12.75">
      <c r="A307" s="8"/>
      <c r="B307" s="7"/>
      <c r="C307" s="7"/>
      <c r="D307" s="7"/>
      <c r="E307" s="8"/>
      <c r="F307" s="7"/>
      <c r="G307" s="9"/>
      <c r="H307" s="7"/>
      <c r="I307" s="7"/>
      <c r="J307" s="7"/>
      <c r="K307" s="7"/>
      <c r="L307" s="7"/>
      <c r="M307" s="7"/>
      <c r="N307" s="7"/>
      <c r="O307" s="7"/>
    </row>
    <row r="308" spans="1:15" ht="12.75">
      <c r="A308" s="8"/>
      <c r="B308" s="7"/>
      <c r="C308" s="7"/>
      <c r="D308" s="7"/>
      <c r="E308" s="8"/>
      <c r="F308" s="7"/>
      <c r="G308" s="9"/>
      <c r="H308" s="7"/>
      <c r="I308" s="7"/>
      <c r="J308" s="7"/>
      <c r="K308" s="7"/>
      <c r="L308" s="7"/>
      <c r="M308" s="7"/>
      <c r="N308" s="7"/>
      <c r="O308" s="7"/>
    </row>
    <row r="309" spans="1:15" ht="12.75">
      <c r="A309" s="8"/>
      <c r="B309" s="7"/>
      <c r="C309" s="7"/>
      <c r="D309" s="7"/>
      <c r="E309" s="8"/>
      <c r="F309" s="7"/>
      <c r="G309" s="9"/>
      <c r="H309" s="7"/>
      <c r="I309" s="7"/>
      <c r="J309" s="7"/>
      <c r="K309" s="7"/>
      <c r="L309" s="7"/>
      <c r="M309" s="7"/>
      <c r="N309" s="7"/>
      <c r="O309" s="7"/>
    </row>
    <row r="310" spans="1:15" ht="12.75">
      <c r="A310" s="8"/>
      <c r="B310" s="7"/>
      <c r="C310" s="7"/>
      <c r="D310" s="7"/>
      <c r="E310" s="8"/>
      <c r="F310" s="7"/>
      <c r="G310" s="9"/>
      <c r="H310" s="7"/>
      <c r="I310" s="7"/>
      <c r="J310" s="7"/>
      <c r="K310" s="7"/>
      <c r="L310" s="7"/>
      <c r="M310" s="7"/>
      <c r="N310" s="7"/>
      <c r="O310" s="7"/>
    </row>
    <row r="311" spans="1:15" ht="12.75">
      <c r="A311" s="8"/>
      <c r="B311" s="7"/>
      <c r="C311" s="7"/>
      <c r="D311" s="7"/>
      <c r="E311" s="8"/>
      <c r="F311" s="7"/>
      <c r="G311" s="9"/>
      <c r="H311" s="7"/>
      <c r="I311" s="7"/>
      <c r="J311" s="7"/>
      <c r="K311" s="7"/>
      <c r="L311" s="7"/>
      <c r="M311" s="7"/>
      <c r="N311" s="7"/>
      <c r="O311" s="7"/>
    </row>
    <row r="312" spans="1:15" ht="12.75">
      <c r="A312" s="8"/>
      <c r="B312" s="7"/>
      <c r="C312" s="7"/>
      <c r="D312" s="7"/>
      <c r="E312" s="8"/>
      <c r="F312" s="7"/>
      <c r="G312" s="9"/>
      <c r="H312" s="7"/>
      <c r="I312" s="7"/>
      <c r="J312" s="7"/>
      <c r="K312" s="7"/>
      <c r="L312" s="7"/>
      <c r="M312" s="7"/>
      <c r="N312" s="7"/>
      <c r="O312" s="7"/>
    </row>
  </sheetData>
  <sheetProtection/>
  <mergeCells count="57">
    <mergeCell ref="A138:O138"/>
    <mergeCell ref="A122:O122"/>
    <mergeCell ref="B87:O87"/>
    <mergeCell ref="H88:J88"/>
    <mergeCell ref="L131:N131"/>
    <mergeCell ref="H103:J103"/>
    <mergeCell ref="L103:N103"/>
    <mergeCell ref="L126:N126"/>
    <mergeCell ref="L115:N115"/>
    <mergeCell ref="B114:O114"/>
    <mergeCell ref="H152:J152"/>
    <mergeCell ref="L152:N152"/>
    <mergeCell ref="H142:J142"/>
    <mergeCell ref="L142:N142"/>
    <mergeCell ref="A150:O150"/>
    <mergeCell ref="B140:O140"/>
    <mergeCell ref="H131:J131"/>
    <mergeCell ref="B48:O48"/>
    <mergeCell ref="L88:N88"/>
    <mergeCell ref="B102:O102"/>
    <mergeCell ref="H76:J76"/>
    <mergeCell ref="A53:O53"/>
    <mergeCell ref="B75:O75"/>
    <mergeCell ref="E124:I124"/>
    <mergeCell ref="H115:J115"/>
    <mergeCell ref="H126:J126"/>
    <mergeCell ref="B36:O36"/>
    <mergeCell ref="L37:N37"/>
    <mergeCell ref="H37:J37"/>
    <mergeCell ref="B55:O55"/>
    <mergeCell ref="L76:N76"/>
    <mergeCell ref="H56:J56"/>
    <mergeCell ref="L56:N56"/>
    <mergeCell ref="H29:J29"/>
    <mergeCell ref="L49:N49"/>
    <mergeCell ref="H49:J49"/>
    <mergeCell ref="A21:O21"/>
    <mergeCell ref="L29:N29"/>
    <mergeCell ref="B28:O28"/>
    <mergeCell ref="D14:E14"/>
    <mergeCell ref="D23:E23"/>
    <mergeCell ref="L23:N23"/>
    <mergeCell ref="A26:O26"/>
    <mergeCell ref="F14:G14"/>
    <mergeCell ref="A16:O16"/>
    <mergeCell ref="F24:G24"/>
    <mergeCell ref="F23:G23"/>
    <mergeCell ref="F19:K19"/>
    <mergeCell ref="D24:E24"/>
    <mergeCell ref="A11:O11"/>
    <mergeCell ref="L13:N13"/>
    <mergeCell ref="D13:E13"/>
    <mergeCell ref="F13:G13"/>
    <mergeCell ref="A3:O3"/>
    <mergeCell ref="A4:M4"/>
    <mergeCell ref="A6:O6"/>
    <mergeCell ref="F9:K9"/>
  </mergeCells>
  <printOptions horizontalCentered="1"/>
  <pageMargins left="0.19652777777777777" right="0.19652777777777777" top="0.39375" bottom="0.39375" header="0.5118055555555556" footer="0.31527777777777777"/>
  <pageSetup fitToHeight="0" fitToWidth="1" horizontalDpi="300" verticalDpi="300" orientation="portrait" paperSize="9" scale="84" r:id="rId1"/>
  <headerFooter alignWithMargins="0">
    <oddFooter>&amp;C&amp;P</oddFooter>
  </headerFooter>
  <rowBreaks count="2" manualBreakCount="2">
    <brk id="58" max="14" man="1"/>
    <brk id="12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6"/>
  <sheetViews>
    <sheetView view="pageBreakPreview" zoomScale="85" zoomScaleNormal="75" zoomScaleSheetLayoutView="85" zoomScalePageLayoutView="0" workbookViewId="0" topLeftCell="A1">
      <selection activeCell="A42" sqref="A42"/>
    </sheetView>
  </sheetViews>
  <sheetFormatPr defaultColWidth="9.140625" defaultRowHeight="12.75"/>
  <cols>
    <col min="1" max="1" width="88.421875" style="4" customWidth="1"/>
  </cols>
  <sheetData>
    <row r="1" ht="15.75">
      <c r="A1" s="82" t="s">
        <v>83</v>
      </c>
    </row>
    <row r="2" ht="15.75">
      <c r="A2" s="82"/>
    </row>
    <row r="3" ht="15.75">
      <c r="A3" s="83" t="s">
        <v>84</v>
      </c>
    </row>
    <row r="4" ht="12.75">
      <c r="A4" s="84" t="s">
        <v>85</v>
      </c>
    </row>
    <row r="5" ht="15.75">
      <c r="A5" s="85"/>
    </row>
    <row r="6" ht="31.5">
      <c r="A6" s="86" t="s">
        <v>125</v>
      </c>
    </row>
    <row r="7" ht="15.75">
      <c r="A7" s="87" t="s">
        <v>86</v>
      </c>
    </row>
    <row r="8" ht="15.75">
      <c r="A8" s="87" t="s">
        <v>87</v>
      </c>
    </row>
    <row r="9" ht="15.75">
      <c r="A9" s="87" t="s">
        <v>122</v>
      </c>
    </row>
    <row r="10" ht="15.75">
      <c r="A10" s="87"/>
    </row>
    <row r="11" ht="31.5">
      <c r="A11" s="86" t="s">
        <v>124</v>
      </c>
    </row>
    <row r="12" ht="15.75">
      <c r="A12" s="87" t="s">
        <v>88</v>
      </c>
    </row>
    <row r="13" ht="15.75">
      <c r="A13" s="87" t="s">
        <v>89</v>
      </c>
    </row>
    <row r="14" ht="15.75">
      <c r="A14" s="87" t="s">
        <v>123</v>
      </c>
    </row>
    <row r="15" ht="15.75">
      <c r="A15" s="87"/>
    </row>
    <row r="16" ht="15.75">
      <c r="A16" s="176" t="s">
        <v>126</v>
      </c>
    </row>
    <row r="17" ht="31.5">
      <c r="A17" s="87" t="s">
        <v>127</v>
      </c>
    </row>
    <row r="18" ht="15.75">
      <c r="A18" s="87"/>
    </row>
    <row r="19" ht="47.25">
      <c r="A19" s="86" t="s">
        <v>128</v>
      </c>
    </row>
    <row r="20" ht="15.75">
      <c r="A20" s="87"/>
    </row>
    <row r="21" ht="31.5">
      <c r="A21" s="87" t="s">
        <v>129</v>
      </c>
    </row>
    <row r="22" ht="15.75">
      <c r="A22" s="87"/>
    </row>
    <row r="23" ht="15.75">
      <c r="A23" s="86" t="s">
        <v>130</v>
      </c>
    </row>
    <row r="24" ht="15.75">
      <c r="A24" s="86"/>
    </row>
    <row r="25" ht="31.5">
      <c r="A25" s="86" t="s">
        <v>131</v>
      </c>
    </row>
    <row r="26" ht="15.75">
      <c r="A26" s="86"/>
    </row>
    <row r="27" ht="15.75">
      <c r="A27" s="86" t="s">
        <v>132</v>
      </c>
    </row>
    <row r="28" ht="15.75">
      <c r="A28" s="86"/>
    </row>
    <row r="29" ht="31.5">
      <c r="A29" s="86" t="s">
        <v>133</v>
      </c>
    </row>
    <row r="30" ht="15.75">
      <c r="A30" s="87"/>
    </row>
    <row r="31" ht="31.5">
      <c r="A31" s="86" t="s">
        <v>134</v>
      </c>
    </row>
    <row r="32" ht="15.75">
      <c r="A32" s="87"/>
    </row>
    <row r="33" ht="31.5">
      <c r="A33" s="86" t="s">
        <v>135</v>
      </c>
    </row>
    <row r="34" ht="15.75">
      <c r="A34" s="86"/>
    </row>
    <row r="35" ht="47.25">
      <c r="A35" s="86" t="s">
        <v>90</v>
      </c>
    </row>
    <row r="36" ht="15.75">
      <c r="A36" s="87"/>
    </row>
  </sheetData>
  <sheetProtection/>
  <hyperlinks>
    <hyperlink ref="A4" r:id="rId1" display="Fazer download do arquivo no site da AVOB e salvar no HD : http://www.avob.t5.com.br/Planilha_apuracao.xls."/>
  </hyperlinks>
  <printOptions/>
  <pageMargins left="0.7875" right="0.7875" top="0.9840277777777778" bottom="0.9840277777777778" header="0.5118055555555556" footer="0.5118055555555556"/>
  <pageSetup fitToHeight="0" fitToWidth="1" horizontalDpi="300" verticalDpi="300" orientation="portrait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caetano</dc:creator>
  <cp:keywords/>
  <dc:description/>
  <cp:lastModifiedBy>ema</cp:lastModifiedBy>
  <cp:lastPrinted>2009-03-13T11:55:27Z</cp:lastPrinted>
  <dcterms:created xsi:type="dcterms:W3CDTF">2008-08-04T15:12:16Z</dcterms:created>
  <dcterms:modified xsi:type="dcterms:W3CDTF">2016-04-11T11:37:34Z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