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35" windowWidth="16380" windowHeight="8190" activeTab="0"/>
  </bookViews>
  <sheets>
    <sheet name="PERCURSO" sheetId="1" r:id="rId1"/>
    <sheet name="Planilha de Resultados" sheetId="2" r:id="rId2"/>
  </sheets>
  <definedNames/>
  <calcPr fullCalcOnLoad="1"/>
</workbook>
</file>

<file path=xl/sharedStrings.xml><?xml version="1.0" encoding="utf-8"?>
<sst xmlns="http://schemas.openxmlformats.org/spreadsheetml/2006/main" count="807" uniqueCount="168">
  <si>
    <t xml:space="preserve">Nº </t>
  </si>
  <si>
    <t xml:space="preserve">N O M E </t>
  </si>
  <si>
    <t>CMIC</t>
  </si>
  <si>
    <t>CAER</t>
  </si>
  <si>
    <t>TRIANGULOS</t>
  </si>
  <si>
    <t>PERNA TRI</t>
  </si>
  <si>
    <t>PERCURSOS</t>
  </si>
  <si>
    <t>BRA</t>
  </si>
  <si>
    <t>1ºPER</t>
  </si>
  <si>
    <t>2ºPER</t>
  </si>
  <si>
    <t>3ºPER</t>
  </si>
  <si>
    <t>4ºPER</t>
  </si>
  <si>
    <t>5ºPER</t>
  </si>
  <si>
    <t>6ºPER</t>
  </si>
  <si>
    <t>7ºPER</t>
  </si>
  <si>
    <t>8ºPER</t>
  </si>
  <si>
    <t>9ºPER</t>
  </si>
  <si>
    <t>10ºPER</t>
  </si>
  <si>
    <t>11ºPER</t>
  </si>
  <si>
    <t>12ªPER</t>
  </si>
  <si>
    <t>14ªPER</t>
  </si>
  <si>
    <t>1º TRI</t>
  </si>
  <si>
    <t>2º TRI</t>
  </si>
  <si>
    <t>3º TRI</t>
  </si>
  <si>
    <t>4º TRI</t>
  </si>
  <si>
    <t>5º TRI</t>
  </si>
  <si>
    <t>6º TRI</t>
  </si>
  <si>
    <t>7º TRI</t>
  </si>
  <si>
    <t>8º TRI</t>
  </si>
  <si>
    <t>9º TRI</t>
  </si>
  <si>
    <t>1ª PTR</t>
  </si>
  <si>
    <t>2ª PTR</t>
  </si>
  <si>
    <t>CA</t>
  </si>
  <si>
    <t>AP</t>
  </si>
  <si>
    <t>CP</t>
  </si>
  <si>
    <t>PA</t>
  </si>
  <si>
    <t>T. REAL</t>
  </si>
  <si>
    <t xml:space="preserve">T O T A I S </t>
  </si>
  <si>
    <t>12ºPER</t>
  </si>
  <si>
    <t>13ªPER</t>
  </si>
  <si>
    <t>hh/mm/ss</t>
  </si>
  <si>
    <t>PER</t>
  </si>
  <si>
    <t>TRI</t>
  </si>
  <si>
    <t>PTR</t>
  </si>
  <si>
    <t xml:space="preserve">A V O B   -   ASSOCIAÇÃO DE VELEIROS DE OCEANO DE BRASÍLIA </t>
  </si>
  <si>
    <t xml:space="preserve"> DESTAQUE DE MÉRITO</t>
  </si>
  <si>
    <t>DISTÂNCIA PERCORRIDA</t>
  </si>
  <si>
    <t>VELEIRO</t>
  </si>
  <si>
    <t>NUMERAL</t>
  </si>
  <si>
    <t>CLASSE</t>
  </si>
  <si>
    <t>GRUPO</t>
  </si>
  <si>
    <t>CLUBE</t>
  </si>
  <si>
    <t xml:space="preserve">RGS </t>
  </si>
  <si>
    <t>Nº</t>
  </si>
  <si>
    <t>DIST</t>
  </si>
  <si>
    <t>TEMPO REAL</t>
  </si>
  <si>
    <t>TEMPO EM SEGUNDOS</t>
  </si>
  <si>
    <t>VELOC.MÉDIA</t>
  </si>
  <si>
    <t>NOME</t>
  </si>
  <si>
    <t>TMF</t>
  </si>
  <si>
    <t>PT</t>
  </si>
  <si>
    <t>MN</t>
  </si>
  <si>
    <t>H</t>
  </si>
  <si>
    <t>M</t>
  </si>
  <si>
    <t>S</t>
  </si>
  <si>
    <t>CORRIGIDO</t>
  </si>
  <si>
    <t>MÉDIO/MN</t>
  </si>
  <si>
    <t>EM  NÓS</t>
  </si>
  <si>
    <t xml:space="preserve">FITA AZUL </t>
  </si>
  <si>
    <t>DISTANCIA PERCORRIDA</t>
  </si>
  <si>
    <t xml:space="preserve">CLASSIFICAÇAO GERAL RGS-DF </t>
  </si>
  <si>
    <t xml:space="preserve">                    CLASSIFICAÇAO   POR     G  R  U  P  O  S  </t>
  </si>
  <si>
    <t>GRUPO:  REGATA A</t>
  </si>
  <si>
    <t xml:space="preserve">                      CLASSIFICAÇAO   POR    F L O T I L H A S</t>
  </si>
  <si>
    <t>FLOTILHA: DELTA 26</t>
  </si>
  <si>
    <t>FLOTILHA: FAST 23</t>
  </si>
  <si>
    <t>Rogerio Caetano</t>
  </si>
  <si>
    <t>TRECHOS</t>
  </si>
  <si>
    <t xml:space="preserve">Presidente da AVOB </t>
  </si>
  <si>
    <t>TRIANGULO - TRI</t>
  </si>
  <si>
    <t>PERNA TRIANGULO - PT</t>
  </si>
  <si>
    <t xml:space="preserve">Clube:      CLUBE DA AERONAUTICA          </t>
  </si>
  <si>
    <t>GRUPO:  REGATA B</t>
  </si>
  <si>
    <t>Grupo  “TOP FIVE”  da  RGS-DF</t>
  </si>
  <si>
    <t xml:space="preserve">DISTÂNCIAS ENTRE MARCAS </t>
  </si>
  <si>
    <t>PERCURSO CAER / CMIC - PER</t>
  </si>
  <si>
    <t>CAER / ALVORADA - CA</t>
  </si>
  <si>
    <t>ALVORADA / PONTE JK - AP</t>
  </si>
  <si>
    <t>CMIC / PONTE JK - CP</t>
  </si>
  <si>
    <t>PONTE JK / ALVORADA - PA</t>
  </si>
  <si>
    <t>10º TRI</t>
  </si>
  <si>
    <t>11º TRI</t>
  </si>
  <si>
    <t>GRUPO:  CRUZEIRO</t>
  </si>
  <si>
    <t>Aloisio Ferreira</t>
  </si>
  <si>
    <t xml:space="preserve">Apurador: </t>
  </si>
  <si>
    <t>QUADRO DOS TEMPOS DE PASSAGENS PELAS BOIAS - HORÁRIOS</t>
  </si>
  <si>
    <t>QUADRO DOS TEMPOS DE PASSAGENS PELAS BOIAS - TEMPOS DE REGATA</t>
  </si>
  <si>
    <t>LARGADA / MERCURE / CAER</t>
  </si>
  <si>
    <t>MER</t>
  </si>
  <si>
    <t>FLOTILHA: RANGER 22</t>
  </si>
  <si>
    <t>REGATA:   XXVIII REGATA 24 HORAS</t>
  </si>
  <si>
    <t>PAKATO</t>
  </si>
  <si>
    <t>ACONCHEGO</t>
  </si>
  <si>
    <t>OBATALA</t>
  </si>
  <si>
    <t>ORION</t>
  </si>
  <si>
    <t>MSF SPOLLETTA</t>
  </si>
  <si>
    <t>CIRRUS</t>
  </si>
  <si>
    <t>CUTTY SARK</t>
  </si>
  <si>
    <t>ROCKET II</t>
  </si>
  <si>
    <t>OS PIRATA</t>
  </si>
  <si>
    <t>QUIRIRI</t>
  </si>
  <si>
    <t xml:space="preserve">PANTANAL MT </t>
  </si>
  <si>
    <t>VELME</t>
  </si>
  <si>
    <t>CATAVENTO</t>
  </si>
  <si>
    <t>PIPA</t>
  </si>
  <si>
    <t>VIDA</t>
  </si>
  <si>
    <t>PETELECO</t>
  </si>
  <si>
    <t>JALECO</t>
  </si>
  <si>
    <t>DESAFIO</t>
  </si>
  <si>
    <t>VESPER</t>
  </si>
  <si>
    <t>TRE-LE-LE</t>
  </si>
  <si>
    <t>ENIGMA 1</t>
  </si>
  <si>
    <t>KAUAI</t>
  </si>
  <si>
    <t>BRUCAS</t>
  </si>
  <si>
    <t>BLISS</t>
  </si>
  <si>
    <t>ROBIN HOOD</t>
  </si>
  <si>
    <t>CAMONIA</t>
  </si>
  <si>
    <t>BORA</t>
  </si>
  <si>
    <t>HOOKIPA</t>
  </si>
  <si>
    <t>PTCHOCO</t>
  </si>
  <si>
    <t>DNF</t>
  </si>
  <si>
    <t xml:space="preserve"> </t>
  </si>
  <si>
    <t>CAER / MERCURE / BRAGETO  / IATE / CAER / SARA / BARRAGEM / COTA</t>
  </si>
  <si>
    <t>RA</t>
  </si>
  <si>
    <t>0000</t>
  </si>
  <si>
    <t>DELTA 32</t>
  </si>
  <si>
    <t>OBATALÁ</t>
  </si>
  <si>
    <t>NEO 25</t>
  </si>
  <si>
    <t>AABB</t>
  </si>
  <si>
    <t>ICB</t>
  </si>
  <si>
    <t>AR 28-30</t>
  </si>
  <si>
    <t>RB</t>
  </si>
  <si>
    <t>DELTA 21</t>
  </si>
  <si>
    <t>VOLKER 23</t>
  </si>
  <si>
    <t>ANGRA 21</t>
  </si>
  <si>
    <t>ENIGMA I</t>
  </si>
  <si>
    <t>CNB</t>
  </si>
  <si>
    <t>DESAFIO RCS</t>
  </si>
  <si>
    <t>ILC 25</t>
  </si>
  <si>
    <t>VÉSPER</t>
  </si>
  <si>
    <t>BRASILIA 25</t>
  </si>
  <si>
    <t>PITCHOCO</t>
  </si>
  <si>
    <t>MARTINIQUE 25</t>
  </si>
  <si>
    <t>DELTA 26</t>
  </si>
  <si>
    <t>RANGER 22</t>
  </si>
  <si>
    <t>MSF-SPOLLETTA</t>
  </si>
  <si>
    <t>R</t>
  </si>
  <si>
    <t>D</t>
  </si>
  <si>
    <t>C</t>
  </si>
  <si>
    <t>MICRO 19</t>
  </si>
  <si>
    <t>FAST 230</t>
  </si>
  <si>
    <t>PANTANAL MT</t>
  </si>
  <si>
    <t>TRELELE</t>
  </si>
  <si>
    <t>MINI</t>
  </si>
  <si>
    <t>ODAY 23</t>
  </si>
  <si>
    <t>POMAR 5.5</t>
  </si>
  <si>
    <t>F</t>
  </si>
  <si>
    <t>Data: 23 a 24/07/2016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</si>
</sst>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:ss;@"/>
    <numFmt numFmtId="173" formatCode="h:mm:ss"/>
    <numFmt numFmtId="174" formatCode="0.0000"/>
    <numFmt numFmtId="175" formatCode="_(* #,##0.00_);_(* \(#,##0.00\);_(* \-??_);_(@_)"/>
    <numFmt numFmtId="176" formatCode="0.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[h]:mm:ss;@"/>
  </numFmts>
  <fonts count="57"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b/>
      <sz val="7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8"/>
      <color indexed="10"/>
      <name val="Times New Roman"/>
      <family val="1"/>
    </font>
    <font>
      <b/>
      <sz val="18"/>
      <name val="Arial"/>
      <family val="2"/>
    </font>
    <font>
      <b/>
      <u val="single"/>
      <sz val="12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11" borderId="0" applyNumberFormat="0" applyBorder="0" applyAlignment="0" applyProtection="0"/>
    <xf numFmtId="0" fontId="4" fillId="26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3" applyNumberFormat="0" applyFill="0" applyAlignment="0" applyProtection="0"/>
    <xf numFmtId="0" fontId="5" fillId="29" borderId="2" applyNumberFormat="0" applyAlignment="0" applyProtection="0"/>
    <xf numFmtId="0" fontId="43" fillId="30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8" fillId="8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15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9" borderId="8" applyNumberFormat="0" applyFont="0" applyAlignment="0" applyProtection="0"/>
    <xf numFmtId="0" fontId="0" fillId="4" borderId="8" applyNumberFormat="0" applyAlignment="0" applyProtection="0"/>
    <xf numFmtId="0" fontId="14" fillId="26" borderId="9" applyNumberFormat="0" applyAlignment="0" applyProtection="0"/>
    <xf numFmtId="9" fontId="0" fillId="0" borderId="0" applyFill="0" applyBorder="0" applyAlignment="0" applyProtection="0"/>
    <xf numFmtId="0" fontId="51" fillId="27" borderId="9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/>
    </xf>
    <xf numFmtId="20" fontId="19" fillId="26" borderId="13" xfId="0" applyNumberFormat="1" applyFont="1" applyFill="1" applyBorder="1" applyAlignment="1">
      <alignment horizontal="center"/>
    </xf>
    <xf numFmtId="0" fontId="18" fillId="26" borderId="14" xfId="0" applyFont="1" applyFill="1" applyBorder="1" applyAlignment="1">
      <alignment horizontal="center"/>
    </xf>
    <xf numFmtId="0" fontId="18" fillId="26" borderId="15" xfId="0" applyFont="1" applyFill="1" applyBorder="1" applyAlignment="1">
      <alignment horizontal="center"/>
    </xf>
    <xf numFmtId="0" fontId="18" fillId="26" borderId="16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7" fillId="26" borderId="18" xfId="0" applyFont="1" applyFill="1" applyBorder="1" applyAlignment="1">
      <alignment horizontal="center"/>
    </xf>
    <xf numFmtId="0" fontId="17" fillId="26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1" fontId="19" fillId="26" borderId="14" xfId="0" applyNumberFormat="1" applyFont="1" applyFill="1" applyBorder="1" applyAlignment="1">
      <alignment vertical="center"/>
    </xf>
    <xf numFmtId="172" fontId="19" fillId="26" borderId="14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26" fillId="0" borderId="0" xfId="0" applyFont="1" applyAlignment="1">
      <alignment horizontal="center"/>
    </xf>
    <xf numFmtId="0" fontId="27" fillId="0" borderId="0" xfId="0" applyFont="1" applyBorder="1" applyAlignment="1" applyProtection="1">
      <alignment horizontal="center" vertical="top"/>
      <protection locked="0"/>
    </xf>
    <xf numFmtId="0" fontId="24" fillId="0" borderId="0" xfId="0" applyFont="1" applyBorder="1" applyAlignment="1" applyProtection="1">
      <alignment horizontal="center" vertical="top"/>
      <protection locked="0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24" fillId="0" borderId="22" xfId="0" applyFont="1" applyBorder="1" applyAlignment="1" applyProtection="1">
      <alignment horizontal="center" vertical="top"/>
      <protection locked="0"/>
    </xf>
    <xf numFmtId="0" fontId="24" fillId="35" borderId="18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14" xfId="0" applyNumberFormat="1" applyFont="1" applyFill="1" applyBorder="1" applyAlignment="1">
      <alignment horizontal="center"/>
    </xf>
    <xf numFmtId="0" fontId="24" fillId="35" borderId="18" xfId="0" applyNumberFormat="1" applyFont="1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174" fontId="19" fillId="0" borderId="0" xfId="0" applyNumberFormat="1" applyFont="1" applyAlignment="1">
      <alignment horizontal="center" vertical="center"/>
    </xf>
    <xf numFmtId="174" fontId="19" fillId="3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/>
    </xf>
    <xf numFmtId="174" fontId="21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top"/>
      <protection locked="0"/>
    </xf>
    <xf numFmtId="174" fontId="32" fillId="0" borderId="0" xfId="0" applyNumberFormat="1" applyFont="1" applyFill="1" applyBorder="1" applyAlignment="1">
      <alignment horizontal="center" vertical="center"/>
    </xf>
    <xf numFmtId="2" fontId="31" fillId="26" borderId="0" xfId="0" applyNumberFormat="1" applyFont="1" applyFill="1" applyBorder="1" applyAlignment="1">
      <alignment horizontal="center" vertical="center"/>
    </xf>
    <xf numFmtId="1" fontId="31" fillId="26" borderId="0" xfId="0" applyNumberFormat="1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/>
    </xf>
    <xf numFmtId="39" fontId="31" fillId="0" borderId="0" xfId="90" applyNumberFormat="1" applyFont="1" applyFill="1" applyBorder="1" applyAlignment="1" applyProtection="1">
      <alignment horizontal="center" vertical="center"/>
      <protection/>
    </xf>
    <xf numFmtId="174" fontId="3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74" fontId="32" fillId="0" borderId="0" xfId="0" applyNumberFormat="1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21" fontId="19" fillId="0" borderId="0" xfId="0" applyNumberFormat="1" applyFont="1" applyBorder="1" applyAlignment="1">
      <alignment/>
    </xf>
    <xf numFmtId="0" fontId="21" fillId="26" borderId="0" xfId="0" applyFont="1" applyFill="1" applyBorder="1" applyAlignment="1" applyProtection="1">
      <alignment horizontal="left" vertical="top"/>
      <protection locked="0"/>
    </xf>
    <xf numFmtId="0" fontId="21" fillId="26" borderId="0" xfId="0" applyFont="1" applyFill="1" applyBorder="1" applyAlignment="1" applyProtection="1">
      <alignment horizontal="center" vertical="top"/>
      <protection locked="0"/>
    </xf>
    <xf numFmtId="0" fontId="30" fillId="0" borderId="0" xfId="0" applyFont="1" applyBorder="1" applyAlignment="1" applyProtection="1">
      <alignment horizontal="center" vertical="top"/>
      <protection locked="0"/>
    </xf>
    <xf numFmtId="0" fontId="24" fillId="26" borderId="0" xfId="0" applyFont="1" applyFill="1" applyBorder="1" applyAlignment="1" applyProtection="1">
      <alignment horizontal="center" vertical="top"/>
      <protection locked="0"/>
    </xf>
    <xf numFmtId="0" fontId="24" fillId="26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18" fillId="26" borderId="0" xfId="0" applyFont="1" applyFill="1" applyBorder="1" applyAlignment="1" applyProtection="1">
      <alignment horizontal="left" vertical="top"/>
      <protection locked="0"/>
    </xf>
    <xf numFmtId="174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18" fillId="26" borderId="26" xfId="0" applyFont="1" applyFill="1" applyBorder="1" applyAlignment="1">
      <alignment horizontal="center"/>
    </xf>
    <xf numFmtId="0" fontId="17" fillId="26" borderId="19" xfId="0" applyFont="1" applyFill="1" applyBorder="1" applyAlignment="1">
      <alignment horizontal="center"/>
    </xf>
    <xf numFmtId="21" fontId="19" fillId="27" borderId="0" xfId="0" applyNumberFormat="1" applyFont="1" applyFill="1" applyBorder="1" applyAlignment="1">
      <alignment/>
    </xf>
    <xf numFmtId="1" fontId="20" fillId="26" borderId="0" xfId="0" applyNumberFormat="1" applyFont="1" applyFill="1" applyBorder="1" applyAlignment="1">
      <alignment vertical="center"/>
    </xf>
    <xf numFmtId="172" fontId="19" fillId="26" borderId="16" xfId="0" applyNumberFormat="1" applyFont="1" applyFill="1" applyBorder="1" applyAlignment="1">
      <alignment horizontal="center"/>
    </xf>
    <xf numFmtId="0" fontId="18" fillId="26" borderId="27" xfId="0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/>
    </xf>
    <xf numFmtId="0" fontId="18" fillId="26" borderId="29" xfId="0" applyFont="1" applyFill="1" applyBorder="1" applyAlignment="1">
      <alignment horizontal="center"/>
    </xf>
    <xf numFmtId="0" fontId="18" fillId="26" borderId="30" xfId="0" applyFont="1" applyFill="1" applyBorder="1" applyAlignment="1">
      <alignment horizontal="center"/>
    </xf>
    <xf numFmtId="0" fontId="34" fillId="0" borderId="31" xfId="0" applyFont="1" applyBorder="1" applyAlignment="1">
      <alignment horizontal="center"/>
    </xf>
    <xf numFmtId="39" fontId="1" fillId="0" borderId="21" xfId="90" applyNumberFormat="1" applyFont="1" applyFill="1" applyBorder="1" applyAlignment="1" applyProtection="1">
      <alignment horizontal="center" vertical="center"/>
      <protection/>
    </xf>
    <xf numFmtId="174" fontId="1" fillId="0" borderId="21" xfId="0" applyNumberFormat="1" applyFont="1" applyBorder="1" applyAlignment="1">
      <alignment horizontal="center" vertical="center"/>
    </xf>
    <xf numFmtId="1" fontId="19" fillId="37" borderId="20" xfId="0" applyNumberFormat="1" applyFont="1" applyFill="1" applyBorder="1" applyAlignment="1">
      <alignment horizontal="center" vertical="center"/>
    </xf>
    <xf numFmtId="1" fontId="19" fillId="37" borderId="21" xfId="0" applyNumberFormat="1" applyFont="1" applyFill="1" applyBorder="1" applyAlignment="1">
      <alignment horizontal="center" vertical="center"/>
    </xf>
    <xf numFmtId="1" fontId="19" fillId="37" borderId="32" xfId="0" applyNumberFormat="1" applyFont="1" applyFill="1" applyBorder="1" applyAlignment="1">
      <alignment horizontal="center" vertical="center"/>
    </xf>
    <xf numFmtId="0" fontId="1" fillId="0" borderId="31" xfId="0" applyFont="1" applyBorder="1" applyAlignment="1" applyProtection="1">
      <alignment horizontal="left" vertical="top"/>
      <protection locked="0"/>
    </xf>
    <xf numFmtId="0" fontId="16" fillId="26" borderId="31" xfId="0" applyFont="1" applyFill="1" applyBorder="1" applyAlignment="1" applyProtection="1">
      <alignment horizontal="center" vertical="top"/>
      <protection locked="0"/>
    </xf>
    <xf numFmtId="0" fontId="16" fillId="26" borderId="31" xfId="0" applyFont="1" applyFill="1" applyBorder="1" applyAlignment="1" applyProtection="1">
      <alignment horizontal="left" vertical="top"/>
      <protection locked="0"/>
    </xf>
    <xf numFmtId="0" fontId="16" fillId="27" borderId="31" xfId="0" applyFont="1" applyFill="1" applyBorder="1" applyAlignment="1" applyProtection="1">
      <alignment horizontal="center" vertical="center"/>
      <protection locked="0"/>
    </xf>
    <xf numFmtId="174" fontId="16" fillId="0" borderId="31" xfId="0" applyNumberFormat="1" applyFont="1" applyBorder="1" applyAlignment="1">
      <alignment horizontal="center" vertical="center"/>
    </xf>
    <xf numFmtId="172" fontId="18" fillId="26" borderId="14" xfId="0" applyNumberFormat="1" applyFont="1" applyFill="1" applyBorder="1" applyAlignment="1">
      <alignment horizontal="center"/>
    </xf>
    <xf numFmtId="0" fontId="1" fillId="26" borderId="31" xfId="0" applyFont="1" applyFill="1" applyBorder="1" applyAlignment="1" applyProtection="1">
      <alignment horizontal="left" vertical="top"/>
      <protection locked="0"/>
    </xf>
    <xf numFmtId="0" fontId="1" fillId="0" borderId="31" xfId="0" applyFont="1" applyBorder="1" applyAlignment="1" applyProtection="1">
      <alignment horizontal="center" vertical="top"/>
      <protection locked="0"/>
    </xf>
    <xf numFmtId="1" fontId="34" fillId="26" borderId="21" xfId="0" applyNumberFormat="1" applyFont="1" applyFill="1" applyBorder="1" applyAlignment="1">
      <alignment horizontal="center" vertical="center"/>
    </xf>
    <xf numFmtId="0" fontId="34" fillId="26" borderId="21" xfId="0" applyFont="1" applyFill="1" applyBorder="1" applyAlignment="1" applyProtection="1">
      <alignment horizontal="center" vertical="top"/>
      <protection locked="0"/>
    </xf>
    <xf numFmtId="176" fontId="1" fillId="26" borderId="21" xfId="0" applyNumberFormat="1" applyFont="1" applyFill="1" applyBorder="1" applyAlignment="1">
      <alignment horizontal="center" vertical="center"/>
    </xf>
    <xf numFmtId="1" fontId="1" fillId="26" borderId="21" xfId="0" applyNumberFormat="1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top"/>
      <protection locked="0"/>
    </xf>
    <xf numFmtId="0" fontId="34" fillId="26" borderId="31" xfId="0" applyFont="1" applyFill="1" applyBorder="1" applyAlignment="1" applyProtection="1">
      <alignment horizontal="center" vertical="center"/>
      <protection locked="0"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37" fillId="37" borderId="33" xfId="0" applyFont="1" applyFill="1" applyBorder="1" applyAlignment="1" applyProtection="1">
      <alignment horizontal="center" vertical="top"/>
      <protection locked="0"/>
    </xf>
    <xf numFmtId="0" fontId="18" fillId="26" borderId="34" xfId="0" applyFont="1" applyFill="1" applyBorder="1" applyAlignment="1">
      <alignment horizontal="center"/>
    </xf>
    <xf numFmtId="1" fontId="20" fillId="26" borderId="31" xfId="0" applyNumberFormat="1" applyFont="1" applyFill="1" applyBorder="1" applyAlignment="1">
      <alignment vertical="center"/>
    </xf>
    <xf numFmtId="21" fontId="20" fillId="26" borderId="31" xfId="0" applyNumberFormat="1" applyFont="1" applyFill="1" applyBorder="1" applyAlignment="1">
      <alignment horizontal="center"/>
    </xf>
    <xf numFmtId="21" fontId="20" fillId="26" borderId="31" xfId="0" applyNumberFormat="1" applyFont="1" applyFill="1" applyBorder="1" applyAlignment="1">
      <alignment/>
    </xf>
    <xf numFmtId="0" fontId="1" fillId="26" borderId="0" xfId="0" applyFont="1" applyFill="1" applyBorder="1" applyAlignment="1" applyProtection="1">
      <alignment vertical="top"/>
      <protection locked="0"/>
    </xf>
    <xf numFmtId="0" fontId="16" fillId="26" borderId="0" xfId="0" applyFont="1" applyFill="1" applyBorder="1" applyAlignment="1" applyProtection="1">
      <alignment horizontal="left" vertical="top"/>
      <protection locked="0"/>
    </xf>
    <xf numFmtId="0" fontId="16" fillId="27" borderId="0" xfId="0" applyFont="1" applyFill="1" applyBorder="1" applyAlignment="1" applyProtection="1">
      <alignment horizontal="center" vertical="center"/>
      <protection locked="0"/>
    </xf>
    <xf numFmtId="0" fontId="16" fillId="26" borderId="0" xfId="0" applyFont="1" applyFill="1" applyBorder="1" applyAlignment="1" applyProtection="1">
      <alignment horizontal="center" vertical="top"/>
      <protection locked="0"/>
    </xf>
    <xf numFmtId="174" fontId="16" fillId="38" borderId="0" xfId="84" applyNumberFormat="1" applyFont="1" applyFill="1" applyBorder="1" applyAlignment="1">
      <alignment horizontal="center" vertical="center" wrapText="1"/>
      <protection/>
    </xf>
    <xf numFmtId="1" fontId="16" fillId="26" borderId="0" xfId="0" applyNumberFormat="1" applyFont="1" applyFill="1" applyBorder="1" applyAlignment="1">
      <alignment horizontal="center" vertical="center"/>
    </xf>
    <xf numFmtId="176" fontId="16" fillId="26" borderId="0" xfId="0" applyNumberFormat="1" applyFont="1" applyFill="1" applyBorder="1" applyAlignment="1">
      <alignment horizontal="center" vertical="center"/>
    </xf>
    <xf numFmtId="0" fontId="16" fillId="26" borderId="0" xfId="0" applyFont="1" applyFill="1" applyBorder="1" applyAlignment="1">
      <alignment horizontal="center"/>
    </xf>
    <xf numFmtId="39" fontId="16" fillId="0" borderId="0" xfId="90" applyNumberFormat="1" applyFont="1" applyFill="1" applyBorder="1" applyAlignment="1" applyProtection="1">
      <alignment horizontal="center" vertical="center"/>
      <protection/>
    </xf>
    <xf numFmtId="174" fontId="16" fillId="0" borderId="0" xfId="0" applyNumberFormat="1" applyFont="1" applyBorder="1" applyAlignment="1">
      <alignment horizontal="center" vertical="center"/>
    </xf>
    <xf numFmtId="0" fontId="1" fillId="26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39" fontId="1" fillId="0" borderId="0" xfId="9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Border="1" applyAlignment="1">
      <alignment horizontal="center" vertical="center"/>
    </xf>
    <xf numFmtId="0" fontId="1" fillId="26" borderId="31" xfId="0" applyFont="1" applyFill="1" applyBorder="1" applyAlignment="1" applyProtection="1">
      <alignment vertical="top"/>
      <protection locked="0"/>
    </xf>
    <xf numFmtId="0" fontId="34" fillId="0" borderId="31" xfId="0" applyFont="1" applyFill="1" applyBorder="1" applyAlignment="1" applyProtection="1">
      <alignment horizontal="center" vertical="top"/>
      <protection locked="0"/>
    </xf>
    <xf numFmtId="1" fontId="34" fillId="0" borderId="31" xfId="0" applyNumberFormat="1" applyFont="1" applyFill="1" applyBorder="1" applyAlignment="1">
      <alignment horizontal="center" vertical="center"/>
    </xf>
    <xf numFmtId="1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/>
    </xf>
    <xf numFmtId="0" fontId="20" fillId="26" borderId="31" xfId="0" applyFont="1" applyFill="1" applyBorder="1" applyAlignment="1">
      <alignment horizontal="center"/>
    </xf>
    <xf numFmtId="0" fontId="18" fillId="26" borderId="35" xfId="0" applyFont="1" applyFill="1" applyBorder="1" applyAlignment="1">
      <alignment horizontal="center"/>
    </xf>
    <xf numFmtId="0" fontId="18" fillId="26" borderId="36" xfId="0" applyFont="1" applyFill="1" applyBorder="1" applyAlignment="1">
      <alignment horizontal="center"/>
    </xf>
    <xf numFmtId="0" fontId="18" fillId="26" borderId="23" xfId="0" applyFont="1" applyFill="1" applyBorder="1" applyAlignment="1">
      <alignment horizontal="center"/>
    </xf>
    <xf numFmtId="173" fontId="18" fillId="37" borderId="31" xfId="0" applyNumberFormat="1" applyFont="1" applyFill="1" applyBorder="1" applyAlignment="1">
      <alignment horizontal="center" vertical="center"/>
    </xf>
    <xf numFmtId="1" fontId="18" fillId="37" borderId="31" xfId="0" applyNumberFormat="1" applyFont="1" applyFill="1" applyBorder="1" applyAlignment="1">
      <alignment horizontal="center" vertical="center"/>
    </xf>
    <xf numFmtId="0" fontId="34" fillId="26" borderId="0" xfId="0" applyFont="1" applyFill="1" applyBorder="1" applyAlignment="1" applyProtection="1">
      <alignment horizontal="center" vertical="center"/>
      <protection locked="0"/>
    </xf>
    <xf numFmtId="174" fontId="4" fillId="0" borderId="0" xfId="0" applyNumberFormat="1" applyFont="1" applyBorder="1" applyAlignment="1">
      <alignment horizontal="center" vertical="center"/>
    </xf>
    <xf numFmtId="1" fontId="36" fillId="26" borderId="0" xfId="0" applyNumberFormat="1" applyFont="1" applyFill="1" applyBorder="1" applyAlignment="1">
      <alignment horizontal="center" vertical="center"/>
    </xf>
    <xf numFmtId="0" fontId="36" fillId="26" borderId="0" xfId="0" applyFont="1" applyFill="1" applyBorder="1" applyAlignment="1" applyProtection="1">
      <alignment horizontal="center" vertical="top"/>
      <protection locked="0"/>
    </xf>
    <xf numFmtId="0" fontId="24" fillId="35" borderId="31" xfId="0" applyNumberFormat="1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174" fontId="36" fillId="38" borderId="37" xfId="84" applyNumberFormat="1" applyFont="1" applyFill="1" applyBorder="1" applyAlignment="1">
      <alignment horizontal="center" vertical="center" wrapText="1"/>
      <protection/>
    </xf>
    <xf numFmtId="0" fontId="16" fillId="26" borderId="38" xfId="0" applyFont="1" applyFill="1" applyBorder="1" applyAlignment="1" applyProtection="1">
      <alignment horizontal="center" vertical="top"/>
      <protection locked="0"/>
    </xf>
    <xf numFmtId="0" fontId="20" fillId="26" borderId="0" xfId="0" applyFont="1" applyFill="1" applyBorder="1" applyAlignment="1">
      <alignment horizontal="center"/>
    </xf>
    <xf numFmtId="21" fontId="20" fillId="26" borderId="0" xfId="0" applyNumberFormat="1" applyFont="1" applyFill="1" applyBorder="1" applyAlignment="1">
      <alignment horizontal="center"/>
    </xf>
    <xf numFmtId="21" fontId="20" fillId="26" borderId="0" xfId="0" applyNumberFormat="1" applyFont="1" applyFill="1" applyBorder="1" applyAlignment="1">
      <alignment/>
    </xf>
    <xf numFmtId="1" fontId="20" fillId="26" borderId="34" xfId="0" applyNumberFormat="1" applyFont="1" applyFill="1" applyBorder="1" applyAlignment="1">
      <alignment vertical="center"/>
    </xf>
    <xf numFmtId="21" fontId="20" fillId="26" borderId="34" xfId="0" applyNumberFormat="1" applyFont="1" applyFill="1" applyBorder="1" applyAlignment="1">
      <alignment horizontal="center"/>
    </xf>
    <xf numFmtId="21" fontId="38" fillId="26" borderId="0" xfId="0" applyNumberFormat="1" applyFont="1" applyFill="1" applyBorder="1" applyAlignment="1">
      <alignment horizontal="center"/>
    </xf>
    <xf numFmtId="0" fontId="34" fillId="26" borderId="0" xfId="0" applyFont="1" applyFill="1" applyBorder="1" applyAlignment="1" applyProtection="1">
      <alignment horizontal="center" vertical="top"/>
      <protection locked="0"/>
    </xf>
    <xf numFmtId="0" fontId="40" fillId="26" borderId="31" xfId="0" applyFont="1" applyFill="1" applyBorder="1" applyAlignment="1" applyProtection="1">
      <alignment horizontal="left" vertical="top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49" fontId="40" fillId="0" borderId="31" xfId="0" applyNumberFormat="1" applyFont="1" applyFill="1" applyBorder="1" applyAlignment="1" applyProtection="1">
      <alignment horizontal="center" vertical="top"/>
      <protection locked="0"/>
    </xf>
    <xf numFmtId="0" fontId="40" fillId="0" borderId="31" xfId="0" applyFont="1" applyFill="1" applyBorder="1" applyAlignment="1" applyProtection="1">
      <alignment horizontal="center" vertical="top"/>
      <protection locked="0"/>
    </xf>
    <xf numFmtId="174" fontId="37" fillId="38" borderId="31" xfId="84" applyNumberFormat="1" applyFont="1" applyFill="1" applyBorder="1" applyAlignment="1">
      <alignment horizontal="center" vertical="center" wrapText="1"/>
      <protection/>
    </xf>
    <xf numFmtId="0" fontId="40" fillId="27" borderId="31" xfId="0" applyFont="1" applyFill="1" applyBorder="1" applyAlignment="1" applyProtection="1">
      <alignment horizontal="left" vertical="top"/>
      <protection locked="0"/>
    </xf>
    <xf numFmtId="0" fontId="19" fillId="26" borderId="31" xfId="0" applyFont="1" applyFill="1" applyBorder="1" applyAlignment="1" applyProtection="1">
      <alignment horizontal="center" vertical="center"/>
      <protection locked="0"/>
    </xf>
    <xf numFmtId="0" fontId="19" fillId="27" borderId="31" xfId="0" applyFont="1" applyFill="1" applyBorder="1" applyAlignment="1" applyProtection="1">
      <alignment horizontal="center" vertical="top"/>
      <protection locked="0"/>
    </xf>
    <xf numFmtId="0" fontId="40" fillId="27" borderId="31" xfId="0" applyFont="1" applyFill="1" applyBorder="1" applyAlignment="1" applyProtection="1">
      <alignment horizontal="center" vertical="top"/>
      <protection locked="0"/>
    </xf>
    <xf numFmtId="174" fontId="37" fillId="27" borderId="31" xfId="0" applyNumberFormat="1" applyFont="1" applyFill="1" applyBorder="1" applyAlignment="1">
      <alignment horizontal="center" vertical="center"/>
    </xf>
    <xf numFmtId="174" fontId="37" fillId="0" borderId="31" xfId="0" applyNumberFormat="1" applyFont="1" applyFill="1" applyBorder="1" applyAlignment="1">
      <alignment horizontal="center" vertical="center"/>
    </xf>
    <xf numFmtId="1" fontId="40" fillId="0" borderId="31" xfId="0" applyNumberFormat="1" applyFont="1" applyFill="1" applyBorder="1" applyAlignment="1">
      <alignment horizontal="left" vertical="center"/>
    </xf>
    <xf numFmtId="0" fontId="19" fillId="0" borderId="31" xfId="0" applyFont="1" applyFill="1" applyBorder="1" applyAlignment="1" applyProtection="1">
      <alignment horizontal="center" vertical="top"/>
      <protection locked="0"/>
    </xf>
    <xf numFmtId="0" fontId="40" fillId="0" borderId="31" xfId="0" applyFont="1" applyFill="1" applyBorder="1" applyAlignment="1" applyProtection="1">
      <alignment horizontal="left" vertical="top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>
      <alignment horizontal="center"/>
    </xf>
    <xf numFmtId="174" fontId="41" fillId="0" borderId="31" xfId="0" applyNumberFormat="1" applyFont="1" applyFill="1" applyBorder="1" applyAlignment="1">
      <alignment horizontal="center" vertical="center"/>
    </xf>
    <xf numFmtId="0" fontId="40" fillId="27" borderId="31" xfId="0" applyFont="1" applyFill="1" applyBorder="1" applyAlignment="1" applyProtection="1">
      <alignment horizontal="center" vertical="center"/>
      <protection locked="0"/>
    </xf>
    <xf numFmtId="174" fontId="41" fillId="0" borderId="31" xfId="0" applyNumberFormat="1" applyFont="1" applyBorder="1" applyAlignment="1">
      <alignment horizontal="center" vertical="center"/>
    </xf>
    <xf numFmtId="0" fontId="40" fillId="0" borderId="31" xfId="0" applyFont="1" applyBorder="1" applyAlignment="1" applyProtection="1">
      <alignment horizontal="left" vertical="top"/>
      <protection locked="0"/>
    </xf>
    <xf numFmtId="0" fontId="40" fillId="0" borderId="31" xfId="0" applyFont="1" applyBorder="1" applyAlignment="1" applyProtection="1">
      <alignment horizontal="center" vertical="top"/>
      <protection locked="0"/>
    </xf>
    <xf numFmtId="174" fontId="37" fillId="0" borderId="31" xfId="0" applyNumberFormat="1" applyFont="1" applyBorder="1" applyAlignment="1">
      <alignment horizontal="center" vertical="center"/>
    </xf>
    <xf numFmtId="0" fontId="19" fillId="26" borderId="31" xfId="0" applyFont="1" applyFill="1" applyBorder="1" applyAlignment="1" applyProtection="1">
      <alignment horizontal="left" vertical="top"/>
      <protection locked="0"/>
    </xf>
    <xf numFmtId="1" fontId="19" fillId="0" borderId="31" xfId="0" applyNumberFormat="1" applyFont="1" applyFill="1" applyBorder="1" applyAlignment="1">
      <alignment horizontal="center" vertical="center"/>
    </xf>
    <xf numFmtId="0" fontId="40" fillId="38" borderId="31" xfId="0" applyFont="1" applyFill="1" applyBorder="1" applyAlignment="1" applyProtection="1">
      <alignment vertical="top"/>
      <protection locked="0"/>
    </xf>
    <xf numFmtId="0" fontId="19" fillId="38" borderId="31" xfId="0" applyFont="1" applyFill="1" applyBorder="1" applyAlignment="1" applyProtection="1">
      <alignment horizontal="center" vertical="center"/>
      <protection locked="0"/>
    </xf>
    <xf numFmtId="0" fontId="19" fillId="38" borderId="31" xfId="0" applyFont="1" applyFill="1" applyBorder="1" applyAlignment="1" applyProtection="1">
      <alignment horizontal="center" vertical="top"/>
      <protection locked="0"/>
    </xf>
    <xf numFmtId="0" fontId="40" fillId="26" borderId="31" xfId="0" applyFont="1" applyFill="1" applyBorder="1" applyAlignment="1" applyProtection="1">
      <alignment vertical="top"/>
      <protection locked="0"/>
    </xf>
    <xf numFmtId="0" fontId="19" fillId="26" borderId="31" xfId="0" applyFont="1" applyFill="1" applyBorder="1" applyAlignment="1" applyProtection="1">
      <alignment vertical="top"/>
      <protection locked="0"/>
    </xf>
    <xf numFmtId="1" fontId="19" fillId="0" borderId="31" xfId="0" applyNumberFormat="1" applyFont="1" applyFill="1" applyBorder="1" applyAlignment="1">
      <alignment horizontal="left" vertical="center"/>
    </xf>
    <xf numFmtId="1" fontId="1" fillId="0" borderId="31" xfId="0" applyNumberFormat="1" applyFont="1" applyFill="1" applyBorder="1" applyAlignment="1">
      <alignment horizontal="left" vertical="center"/>
    </xf>
    <xf numFmtId="174" fontId="4" fillId="38" borderId="31" xfId="84" applyNumberFormat="1" applyFont="1" applyFill="1" applyBorder="1" applyAlignment="1">
      <alignment horizontal="center" vertical="center" wrapText="1"/>
      <protection/>
    </xf>
    <xf numFmtId="174" fontId="18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1" xfId="0" applyFont="1" applyBorder="1" applyAlignment="1" applyProtection="1">
      <alignment horizontal="center" vertical="top"/>
      <protection locked="0"/>
    </xf>
    <xf numFmtId="0" fontId="19" fillId="0" borderId="31" xfId="0" applyFont="1" applyBorder="1" applyAlignment="1" applyProtection="1">
      <alignment horizontal="left" vertical="top"/>
      <protection locked="0"/>
    </xf>
    <xf numFmtId="0" fontId="34" fillId="0" borderId="38" xfId="0" applyFont="1" applyBorder="1" applyAlignment="1">
      <alignment horizontal="center"/>
    </xf>
    <xf numFmtId="1" fontId="40" fillId="0" borderId="34" xfId="0" applyNumberFormat="1" applyFont="1" applyFill="1" applyBorder="1" applyAlignment="1">
      <alignment horizontal="left" vertical="center"/>
    </xf>
    <xf numFmtId="0" fontId="19" fillId="26" borderId="34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top"/>
      <protection locked="0"/>
    </xf>
    <xf numFmtId="174" fontId="41" fillId="0" borderId="34" xfId="0" applyNumberFormat="1" applyFont="1" applyFill="1" applyBorder="1" applyAlignment="1">
      <alignment horizontal="center" vertical="center"/>
    </xf>
    <xf numFmtId="1" fontId="34" fillId="26" borderId="23" xfId="0" applyNumberFormat="1" applyFont="1" applyFill="1" applyBorder="1" applyAlignment="1">
      <alignment horizontal="center" vertical="center"/>
    </xf>
    <xf numFmtId="0" fontId="34" fillId="26" borderId="23" xfId="0" applyFont="1" applyFill="1" applyBorder="1" applyAlignment="1" applyProtection="1">
      <alignment horizontal="center" vertical="top"/>
      <protection locked="0"/>
    </xf>
    <xf numFmtId="176" fontId="1" fillId="26" borderId="23" xfId="0" applyNumberFormat="1" applyFont="1" applyFill="1" applyBorder="1" applyAlignment="1">
      <alignment horizontal="center" vertical="center"/>
    </xf>
    <xf numFmtId="1" fontId="1" fillId="26" borderId="23" xfId="0" applyNumberFormat="1" applyFont="1" applyFill="1" applyBorder="1" applyAlignment="1">
      <alignment horizontal="center" vertical="center"/>
    </xf>
    <xf numFmtId="0" fontId="1" fillId="26" borderId="23" xfId="0" applyFont="1" applyFill="1" applyBorder="1" applyAlignment="1">
      <alignment horizontal="center"/>
    </xf>
    <xf numFmtId="39" fontId="1" fillId="0" borderId="23" xfId="90" applyNumberFormat="1" applyFont="1" applyFill="1" applyBorder="1" applyAlignment="1" applyProtection="1">
      <alignment horizontal="center" vertical="center"/>
      <protection/>
    </xf>
    <xf numFmtId="174" fontId="1" fillId="0" borderId="23" xfId="0" applyNumberFormat="1" applyFont="1" applyBorder="1" applyAlignment="1">
      <alignment horizontal="center" vertical="center"/>
    </xf>
    <xf numFmtId="1" fontId="34" fillId="26" borderId="31" xfId="0" applyNumberFormat="1" applyFont="1" applyFill="1" applyBorder="1" applyAlignment="1">
      <alignment horizontal="center" vertical="center"/>
    </xf>
    <xf numFmtId="0" fontId="34" fillId="26" borderId="31" xfId="0" applyFont="1" applyFill="1" applyBorder="1" applyAlignment="1" applyProtection="1">
      <alignment horizontal="center" vertical="top"/>
      <protection locked="0"/>
    </xf>
    <xf numFmtId="176" fontId="1" fillId="26" borderId="31" xfId="0" applyNumberFormat="1" applyFont="1" applyFill="1" applyBorder="1" applyAlignment="1">
      <alignment horizontal="center" vertical="center"/>
    </xf>
    <xf numFmtId="1" fontId="1" fillId="26" borderId="31" xfId="0" applyNumberFormat="1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horizontal="center"/>
    </xf>
    <xf numFmtId="39" fontId="1" fillId="0" borderId="31" xfId="90" applyNumberFormat="1" applyFont="1" applyFill="1" applyBorder="1" applyAlignment="1" applyProtection="1">
      <alignment horizontal="center" vertical="center"/>
      <protection/>
    </xf>
    <xf numFmtId="174" fontId="1" fillId="0" borderId="31" xfId="0" applyNumberFormat="1" applyFont="1" applyBorder="1" applyAlignment="1">
      <alignment horizontal="center" vertical="center"/>
    </xf>
    <xf numFmtId="0" fontId="1" fillId="26" borderId="25" xfId="0" applyFont="1" applyFill="1" applyBorder="1" applyAlignment="1">
      <alignment horizontal="center"/>
    </xf>
    <xf numFmtId="0" fontId="1" fillId="26" borderId="38" xfId="0" applyFont="1" applyFill="1" applyBorder="1" applyAlignment="1">
      <alignment horizontal="center"/>
    </xf>
    <xf numFmtId="174" fontId="18" fillId="38" borderId="31" xfId="84" applyNumberFormat="1" applyFont="1" applyFill="1" applyBorder="1" applyAlignment="1">
      <alignment horizontal="center" vertical="center" wrapText="1"/>
      <protection/>
    </xf>
    <xf numFmtId="174" fontId="41" fillId="38" borderId="31" xfId="84" applyNumberFormat="1" applyFont="1" applyFill="1" applyBorder="1" applyAlignment="1">
      <alignment horizontal="center" vertical="center" wrapText="1"/>
      <protection/>
    </xf>
    <xf numFmtId="1" fontId="19" fillId="26" borderId="23" xfId="0" applyNumberFormat="1" applyFont="1" applyFill="1" applyBorder="1" applyAlignment="1">
      <alignment horizontal="center" vertical="center"/>
    </xf>
    <xf numFmtId="0" fontId="19" fillId="26" borderId="23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horizontal="center" vertical="top"/>
      <protection locked="0"/>
    </xf>
    <xf numFmtId="1" fontId="40" fillId="26" borderId="23" xfId="0" applyNumberFormat="1" applyFont="1" applyFill="1" applyBorder="1" applyAlignment="1">
      <alignment horizontal="center" vertical="center"/>
    </xf>
    <xf numFmtId="0" fontId="40" fillId="26" borderId="23" xfId="0" applyFont="1" applyFill="1" applyBorder="1" applyAlignment="1">
      <alignment horizontal="center"/>
    </xf>
    <xf numFmtId="0" fontId="40" fillId="26" borderId="25" xfId="0" applyFont="1" applyFill="1" applyBorder="1" applyAlignment="1">
      <alignment horizontal="center"/>
    </xf>
    <xf numFmtId="39" fontId="40" fillId="0" borderId="31" xfId="90" applyNumberFormat="1" applyFont="1" applyFill="1" applyBorder="1" applyAlignment="1" applyProtection="1">
      <alignment horizontal="center" vertical="center"/>
      <protection/>
    </xf>
    <xf numFmtId="174" fontId="40" fillId="0" borderId="31" xfId="0" applyNumberFormat="1" applyFont="1" applyBorder="1" applyAlignment="1">
      <alignment horizontal="center" vertical="center"/>
    </xf>
    <xf numFmtId="0" fontId="24" fillId="35" borderId="34" xfId="0" applyFont="1" applyFill="1" applyBorder="1" applyAlignment="1">
      <alignment horizontal="center"/>
    </xf>
    <xf numFmtId="0" fontId="24" fillId="35" borderId="34" xfId="0" applyNumberFormat="1" applyFont="1" applyFill="1" applyBorder="1" applyAlignment="1">
      <alignment horizontal="center"/>
    </xf>
    <xf numFmtId="1" fontId="20" fillId="26" borderId="31" xfId="0" applyNumberFormat="1" applyFont="1" applyFill="1" applyBorder="1" applyAlignment="1">
      <alignment vertical="center"/>
    </xf>
    <xf numFmtId="21" fontId="20" fillId="26" borderId="31" xfId="0" applyNumberFormat="1" applyFont="1" applyFill="1" applyBorder="1" applyAlignment="1">
      <alignment horizontal="center"/>
    </xf>
    <xf numFmtId="1" fontId="37" fillId="37" borderId="33" xfId="0" applyNumberFormat="1" applyFont="1" applyFill="1" applyBorder="1" applyAlignment="1" applyProtection="1">
      <alignment horizontal="center" vertical="top"/>
      <protection locked="0"/>
    </xf>
    <xf numFmtId="174" fontId="37" fillId="0" borderId="31" xfId="0" applyNumberFormat="1" applyFont="1" applyBorder="1" applyAlignment="1">
      <alignment horizontal="center" vertical="center"/>
    </xf>
    <xf numFmtId="0" fontId="34" fillId="15" borderId="31" xfId="0" applyFont="1" applyFill="1" applyBorder="1" applyAlignment="1">
      <alignment horizontal="center"/>
    </xf>
    <xf numFmtId="0" fontId="40" fillId="12" borderId="31" xfId="0" applyFont="1" applyFill="1" applyBorder="1" applyAlignment="1" applyProtection="1">
      <alignment horizontal="left" vertical="top"/>
      <protection locked="0"/>
    </xf>
    <xf numFmtId="0" fontId="40" fillId="15" borderId="31" xfId="0" applyFont="1" applyFill="1" applyBorder="1" applyAlignment="1" applyProtection="1">
      <alignment horizontal="center" vertical="center"/>
      <protection locked="0"/>
    </xf>
    <xf numFmtId="0" fontId="40" fillId="15" borderId="31" xfId="0" applyFont="1" applyFill="1" applyBorder="1" applyAlignment="1" applyProtection="1">
      <alignment horizontal="center" vertical="top"/>
      <protection locked="0"/>
    </xf>
    <xf numFmtId="174" fontId="37" fillId="39" borderId="31" xfId="84" applyNumberFormat="1" applyFont="1" applyFill="1" applyBorder="1" applyAlignment="1">
      <alignment horizontal="center" vertical="center" wrapText="1"/>
      <protection/>
    </xf>
    <xf numFmtId="1" fontId="34" fillId="12" borderId="21" xfId="0" applyNumberFormat="1" applyFont="1" applyFill="1" applyBorder="1" applyAlignment="1">
      <alignment horizontal="center" vertical="center"/>
    </xf>
    <xf numFmtId="0" fontId="34" fillId="12" borderId="21" xfId="0" applyFont="1" applyFill="1" applyBorder="1" applyAlignment="1" applyProtection="1">
      <alignment horizontal="center" vertical="top"/>
      <protection locked="0"/>
    </xf>
    <xf numFmtId="176" fontId="1" fillId="12" borderId="21" xfId="0" applyNumberFormat="1" applyFont="1" applyFill="1" applyBorder="1" applyAlignment="1">
      <alignment horizontal="center" vertical="center"/>
    </xf>
    <xf numFmtId="1" fontId="1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/>
    </xf>
    <xf numFmtId="39" fontId="1" fillId="15" borderId="21" xfId="90" applyNumberFormat="1" applyFont="1" applyFill="1" applyBorder="1" applyAlignment="1" applyProtection="1">
      <alignment horizontal="center" vertical="center"/>
      <protection/>
    </xf>
    <xf numFmtId="174" fontId="1" fillId="15" borderId="21" xfId="0" applyNumberFormat="1" applyFont="1" applyFill="1" applyBorder="1" applyAlignment="1">
      <alignment horizontal="center" vertical="center"/>
    </xf>
    <xf numFmtId="49" fontId="40" fillId="15" borderId="31" xfId="0" applyNumberFormat="1" applyFont="1" applyFill="1" applyBorder="1" applyAlignment="1" applyProtection="1">
      <alignment horizontal="center" vertical="top"/>
      <protection locked="0"/>
    </xf>
    <xf numFmtId="0" fontId="34" fillId="12" borderId="0" xfId="0" applyFont="1" applyFill="1" applyBorder="1" applyAlignment="1" applyProtection="1">
      <alignment horizontal="center" vertical="top"/>
      <protection locked="0"/>
    </xf>
    <xf numFmtId="174" fontId="37" fillId="15" borderId="31" xfId="0" applyNumberFormat="1" applyFont="1" applyFill="1" applyBorder="1" applyAlignment="1">
      <alignment horizontal="center" vertical="center"/>
    </xf>
    <xf numFmtId="0" fontId="40" fillId="15" borderId="31" xfId="0" applyFont="1" applyFill="1" applyBorder="1" applyAlignment="1" applyProtection="1">
      <alignment horizontal="left" vertical="top"/>
      <protection locked="0"/>
    </xf>
    <xf numFmtId="174" fontId="18" fillId="15" borderId="31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/>
    </xf>
    <xf numFmtId="0" fontId="34" fillId="0" borderId="31" xfId="0" applyNumberFormat="1" applyFont="1" applyBorder="1" applyAlignment="1">
      <alignment horizontal="center"/>
    </xf>
    <xf numFmtId="181" fontId="20" fillId="26" borderId="31" xfId="0" applyNumberFormat="1" applyFont="1" applyFill="1" applyBorder="1" applyAlignment="1">
      <alignment horizontal="center"/>
    </xf>
    <xf numFmtId="21" fontId="0" fillId="27" borderId="0" xfId="0" applyNumberFormat="1" applyFill="1" applyAlignment="1">
      <alignment/>
    </xf>
    <xf numFmtId="21" fontId="38" fillId="26" borderId="31" xfId="0" applyNumberFormat="1" applyFont="1" applyFill="1" applyBorder="1" applyAlignment="1">
      <alignment horizontal="center"/>
    </xf>
    <xf numFmtId="174" fontId="37" fillId="39" borderId="31" xfId="84" applyNumberFormat="1" applyFont="1" applyFill="1" applyBorder="1" applyAlignment="1">
      <alignment horizontal="center" vertical="center" wrapText="1"/>
      <protection/>
    </xf>
    <xf numFmtId="1" fontId="34" fillId="12" borderId="21" xfId="0" applyNumberFormat="1" applyFont="1" applyFill="1" applyBorder="1" applyAlignment="1">
      <alignment horizontal="center" vertical="center"/>
    </xf>
    <xf numFmtId="0" fontId="34" fillId="12" borderId="21" xfId="0" applyFont="1" applyFill="1" applyBorder="1" applyAlignment="1" applyProtection="1">
      <alignment horizontal="center" vertical="top"/>
      <protection locked="0"/>
    </xf>
    <xf numFmtId="176" fontId="1" fillId="12" borderId="21" xfId="0" applyNumberFormat="1" applyFont="1" applyFill="1" applyBorder="1" applyAlignment="1">
      <alignment horizontal="center" vertical="center"/>
    </xf>
    <xf numFmtId="1" fontId="1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/>
    </xf>
    <xf numFmtId="39" fontId="1" fillId="15" borderId="21" xfId="90" applyNumberFormat="1" applyFont="1" applyFill="1" applyBorder="1" applyAlignment="1" applyProtection="1">
      <alignment horizontal="center" vertical="center"/>
      <protection/>
    </xf>
    <xf numFmtId="174" fontId="1" fillId="15" borderId="21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 applyProtection="1">
      <alignment horizontal="center" vertical="top"/>
      <protection locked="0"/>
    </xf>
    <xf numFmtId="1" fontId="40" fillId="15" borderId="31" xfId="0" applyNumberFormat="1" applyFont="1" applyFill="1" applyBorder="1" applyAlignment="1">
      <alignment horizontal="left" vertical="center"/>
    </xf>
    <xf numFmtId="0" fontId="19" fillId="12" borderId="31" xfId="0" applyFont="1" applyFill="1" applyBorder="1" applyAlignment="1" applyProtection="1">
      <alignment horizontal="center" vertical="center"/>
      <protection locked="0"/>
    </xf>
    <xf numFmtId="0" fontId="19" fillId="15" borderId="31" xfId="0" applyFont="1" applyFill="1" applyBorder="1" applyAlignment="1" applyProtection="1">
      <alignment horizontal="center" vertical="top"/>
      <protection locked="0"/>
    </xf>
    <xf numFmtId="0" fontId="32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18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4" fillId="35" borderId="16" xfId="0" applyNumberFormat="1" applyFont="1" applyFill="1" applyBorder="1" applyAlignment="1">
      <alignment horizontal="center"/>
    </xf>
    <xf numFmtId="0" fontId="18" fillId="26" borderId="21" xfId="0" applyFont="1" applyFill="1" applyBorder="1" applyAlignment="1" applyProtection="1">
      <alignment horizontal="center" vertical="top"/>
      <protection locked="0"/>
    </xf>
    <xf numFmtId="0" fontId="24" fillId="35" borderId="18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14" xfId="0" applyNumberFormat="1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4" fillId="35" borderId="31" xfId="0" applyNumberFormat="1" applyFont="1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24" fillId="35" borderId="18" xfId="0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8" fillId="26" borderId="39" xfId="0" applyFont="1" applyFill="1" applyBorder="1" applyAlignment="1">
      <alignment horizontal="center" vertical="center"/>
    </xf>
    <xf numFmtId="0" fontId="18" fillId="26" borderId="40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 horizontal="center" vertical="center"/>
    </xf>
    <xf numFmtId="0" fontId="18" fillId="26" borderId="33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vertical="center"/>
    </xf>
    <xf numFmtId="0" fontId="18" fillId="26" borderId="18" xfId="0" applyFont="1" applyFill="1" applyBorder="1" applyAlignment="1">
      <alignment horizontal="center" vertical="center"/>
    </xf>
    <xf numFmtId="0" fontId="17" fillId="26" borderId="15" xfId="0" applyFont="1" applyFill="1" applyBorder="1" applyAlignment="1">
      <alignment horizontal="center"/>
    </xf>
    <xf numFmtId="0" fontId="17" fillId="26" borderId="14" xfId="0" applyFont="1" applyFill="1" applyBorder="1" applyAlignment="1">
      <alignment horizontal="center"/>
    </xf>
    <xf numFmtId="0" fontId="17" fillId="26" borderId="16" xfId="0" applyFont="1" applyFill="1" applyBorder="1" applyAlignment="1">
      <alignment horizontal="center"/>
    </xf>
    <xf numFmtId="0" fontId="18" fillId="26" borderId="14" xfId="0" applyFont="1" applyFill="1" applyBorder="1" applyAlignment="1">
      <alignment horizontal="center"/>
    </xf>
    <xf numFmtId="0" fontId="18" fillId="26" borderId="16" xfId="0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8" fillId="26" borderId="13" xfId="0" applyFont="1" applyFill="1" applyBorder="1" applyAlignment="1">
      <alignment vertical="center"/>
    </xf>
    <xf numFmtId="0" fontId="34" fillId="0" borderId="31" xfId="0" applyFont="1" applyBorder="1" applyAlignment="1">
      <alignment horizontal="left"/>
    </xf>
    <xf numFmtId="0" fontId="36" fillId="0" borderId="31" xfId="0" applyFont="1" applyBorder="1" applyAlignment="1">
      <alignment horizontal="center"/>
    </xf>
    <xf numFmtId="0" fontId="36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4" fillId="0" borderId="31" xfId="0" applyNumberFormat="1" applyFont="1" applyBorder="1" applyAlignment="1">
      <alignment horizontal="left"/>
    </xf>
    <xf numFmtId="0" fontId="22" fillId="35" borderId="42" xfId="0" applyFont="1" applyFill="1" applyBorder="1" applyAlignment="1" applyProtection="1">
      <alignment horizontal="center" vertical="center"/>
      <protection locked="0"/>
    </xf>
    <xf numFmtId="0" fontId="22" fillId="35" borderId="43" xfId="0" applyFont="1" applyFill="1" applyBorder="1" applyAlignment="1" applyProtection="1">
      <alignment horizontal="center" vertical="center"/>
      <protection locked="0"/>
    </xf>
    <xf numFmtId="0" fontId="22" fillId="35" borderId="44" xfId="0" applyFont="1" applyFill="1" applyBorder="1" applyAlignment="1" applyProtection="1">
      <alignment horizontal="center" vertical="center"/>
      <protection locked="0"/>
    </xf>
    <xf numFmtId="0" fontId="22" fillId="26" borderId="21" xfId="0" applyFont="1" applyFill="1" applyBorder="1" applyAlignment="1" applyProtection="1">
      <alignment horizontal="left" vertical="top"/>
      <protection locked="0"/>
    </xf>
    <xf numFmtId="14" fontId="39" fillId="26" borderId="21" xfId="0" applyNumberFormat="1" applyFont="1" applyFill="1" applyBorder="1" applyAlignment="1" applyProtection="1">
      <alignment horizontal="center" vertical="top"/>
      <protection locked="0"/>
    </xf>
    <xf numFmtId="0" fontId="22" fillId="26" borderId="14" xfId="0" applyFont="1" applyFill="1" applyBorder="1" applyAlignment="1" applyProtection="1">
      <alignment horizontal="left" vertical="top"/>
      <protection locked="0"/>
    </xf>
    <xf numFmtId="0" fontId="24" fillId="35" borderId="17" xfId="0" applyNumberFormat="1" applyFont="1" applyFill="1" applyBorder="1" applyAlignment="1">
      <alignment horizontal="center"/>
    </xf>
    <xf numFmtId="0" fontId="24" fillId="35" borderId="15" xfId="0" applyNumberFormat="1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35" borderId="16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28" fillId="12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rmal 2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69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114300</xdr:rowOff>
    </xdr:from>
    <xdr:to>
      <xdr:col>1</xdr:col>
      <xdr:colOff>1219200</xdr:colOff>
      <xdr:row>3</xdr:row>
      <xdr:rowOff>95250</xdr:rowOff>
    </xdr:to>
    <xdr:pic>
      <xdr:nvPicPr>
        <xdr:cNvPr id="1" name="rectole00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400050</xdr:colOff>
      <xdr:row>1</xdr:row>
      <xdr:rowOff>19050</xdr:rowOff>
    </xdr:from>
    <xdr:to>
      <xdr:col>24</xdr:col>
      <xdr:colOff>76200</xdr:colOff>
      <xdr:row>4</xdr:row>
      <xdr:rowOff>9525</xdr:rowOff>
    </xdr:to>
    <xdr:pic>
      <xdr:nvPicPr>
        <xdr:cNvPr id="2" name="rectole000000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20600" y="66675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</xdr:row>
      <xdr:rowOff>304800</xdr:rowOff>
    </xdr:from>
    <xdr:to>
      <xdr:col>13</xdr:col>
      <xdr:colOff>57150</xdr:colOff>
      <xdr:row>3</xdr:row>
      <xdr:rowOff>66675</xdr:rowOff>
    </xdr:to>
    <xdr:pic>
      <xdr:nvPicPr>
        <xdr:cNvPr id="3" name="Imagem 3" descr="logo saab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35242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</xdr:row>
      <xdr:rowOff>142875</xdr:rowOff>
    </xdr:from>
    <xdr:to>
      <xdr:col>8</xdr:col>
      <xdr:colOff>371475</xdr:colOff>
      <xdr:row>3</xdr:row>
      <xdr:rowOff>238125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90500"/>
          <a:ext cx="1647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190500</xdr:rowOff>
    </xdr:from>
    <xdr:to>
      <xdr:col>1</xdr:col>
      <xdr:colOff>1704975</xdr:colOff>
      <xdr:row>8</xdr:row>
      <xdr:rowOff>190500</xdr:rowOff>
    </xdr:to>
    <xdr:pic>
      <xdr:nvPicPr>
        <xdr:cNvPr id="1" name="rectole00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57275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581025</xdr:colOff>
      <xdr:row>3</xdr:row>
      <xdr:rowOff>28575</xdr:rowOff>
    </xdr:from>
    <xdr:to>
      <xdr:col>22</xdr:col>
      <xdr:colOff>466725</xdr:colOff>
      <xdr:row>9</xdr:row>
      <xdr:rowOff>28575</xdr:rowOff>
    </xdr:to>
    <xdr:pic>
      <xdr:nvPicPr>
        <xdr:cNvPr id="2" name="rectole000000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895350"/>
          <a:ext cx="1019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</xdr:row>
      <xdr:rowOff>142875</xdr:rowOff>
    </xdr:from>
    <xdr:to>
      <xdr:col>15</xdr:col>
      <xdr:colOff>114300</xdr:colOff>
      <xdr:row>7</xdr:row>
      <xdr:rowOff>76200</xdr:rowOff>
    </xdr:to>
    <xdr:pic>
      <xdr:nvPicPr>
        <xdr:cNvPr id="3" name="Imagem 3" descr="logo saab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1009650"/>
          <a:ext cx="2362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3</xdr:row>
      <xdr:rowOff>142875</xdr:rowOff>
    </xdr:from>
    <xdr:to>
      <xdr:col>20</xdr:col>
      <xdr:colOff>504825</xdr:colOff>
      <xdr:row>8</xdr:row>
      <xdr:rowOff>161925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06075" y="1009650"/>
          <a:ext cx="2066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69"/>
  <sheetViews>
    <sheetView tabSelected="1" zoomScale="85" zoomScaleNormal="85" zoomScalePageLayoutView="0" workbookViewId="0" topLeftCell="A1">
      <pane xSplit="2" ySplit="7" topLeftCell="D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2" sqref="A72:IV77"/>
    </sheetView>
  </sheetViews>
  <sheetFormatPr defaultColWidth="9.140625" defaultRowHeight="3.75" customHeight="1"/>
  <cols>
    <col min="1" max="1" width="3.00390625" style="1" customWidth="1"/>
    <col min="2" max="2" width="18.7109375" style="0" customWidth="1"/>
    <col min="3" max="3" width="12.00390625" style="0" hidden="1" customWidth="1"/>
    <col min="4" max="4" width="10.00390625" style="0" customWidth="1"/>
    <col min="5" max="7" width="8.28125" style="0" customWidth="1"/>
    <col min="8" max="8" width="8.140625" style="0" customWidth="1"/>
    <col min="9" max="10" width="10.57421875" style="0" customWidth="1"/>
    <col min="11" max="12" width="10.28125" style="0" customWidth="1"/>
    <col min="13" max="13" width="10.421875" style="0" customWidth="1"/>
    <col min="14" max="15" width="10.28125" style="0" customWidth="1"/>
    <col min="16" max="16" width="9.00390625" style="0" customWidth="1"/>
    <col min="17" max="17" width="9.421875" style="0" customWidth="1"/>
    <col min="18" max="19" width="11.00390625" style="0" hidden="1" customWidth="1"/>
    <col min="20" max="27" width="8.140625" style="0" customWidth="1"/>
    <col min="28" max="30" width="7.140625" style="0" customWidth="1"/>
    <col min="31" max="31" width="9.00390625" style="17" bestFit="1" customWidth="1"/>
    <col min="32" max="32" width="8.00390625" style="17" customWidth="1"/>
    <col min="33" max="36" width="9.140625" style="0" hidden="1" customWidth="1"/>
    <col min="37" max="37" width="9.421875" style="0" customWidth="1"/>
    <col min="38" max="38" width="10.140625" style="0" customWidth="1"/>
    <col min="39" max="39" width="10.8515625" style="0" customWidth="1"/>
    <col min="40" max="41" width="7.28125" style="0" customWidth="1"/>
    <col min="42" max="45" width="6.140625" style="0" hidden="1" customWidth="1"/>
    <col min="46" max="46" width="19.00390625" style="0" customWidth="1"/>
    <col min="48" max="48" width="13.421875" style="0" bestFit="1" customWidth="1"/>
  </cols>
  <sheetData>
    <row r="2" ht="38.25" customHeight="1"/>
    <row r="3" spans="3:32" ht="19.5" customHeight="1">
      <c r="C3" s="109"/>
      <c r="AF3" s="108"/>
    </row>
    <row r="4" ht="19.5" customHeight="1"/>
    <row r="5" spans="1:32" ht="22.5" customHeight="1">
      <c r="A5" s="276" t="s">
        <v>95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</row>
    <row r="6" spans="1:36" ht="11.25" customHeight="1">
      <c r="A6" s="281" t="s">
        <v>0</v>
      </c>
      <c r="B6" s="282" t="s">
        <v>1</v>
      </c>
      <c r="C6" s="2">
        <v>0.5</v>
      </c>
      <c r="D6" s="3"/>
      <c r="E6" s="4"/>
      <c r="F6" s="4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  <c r="L6" s="3" t="s">
        <v>2</v>
      </c>
      <c r="M6" s="3" t="s">
        <v>3</v>
      </c>
      <c r="N6" s="3" t="s">
        <v>2</v>
      </c>
      <c r="O6" s="3" t="s">
        <v>3</v>
      </c>
      <c r="P6" s="3" t="s">
        <v>2</v>
      </c>
      <c r="Q6" s="3" t="s">
        <v>3</v>
      </c>
      <c r="R6" s="3" t="s">
        <v>2</v>
      </c>
      <c r="S6" s="3" t="s">
        <v>3</v>
      </c>
      <c r="T6" s="287" t="s">
        <v>4</v>
      </c>
      <c r="U6" s="287"/>
      <c r="V6" s="287"/>
      <c r="W6" s="287"/>
      <c r="X6" s="6"/>
      <c r="Y6" s="6"/>
      <c r="Z6" s="6"/>
      <c r="AA6" s="6"/>
      <c r="AB6" s="6"/>
      <c r="AC6" s="6"/>
      <c r="AD6" s="6"/>
      <c r="AE6" s="286" t="s">
        <v>5</v>
      </c>
      <c r="AF6" s="288"/>
      <c r="AG6" s="283" t="s">
        <v>6</v>
      </c>
      <c r="AH6" s="283"/>
      <c r="AI6" s="283"/>
      <c r="AJ6" s="283"/>
    </row>
    <row r="7" spans="1:36" ht="11.25" customHeight="1">
      <c r="A7" s="281"/>
      <c r="B7" s="282"/>
      <c r="C7" s="7" t="s">
        <v>98</v>
      </c>
      <c r="D7" s="7" t="s">
        <v>98</v>
      </c>
      <c r="E7" s="7" t="s">
        <v>7</v>
      </c>
      <c r="F7" s="8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39</v>
      </c>
      <c r="S7" s="7" t="s">
        <v>20</v>
      </c>
      <c r="T7" s="7" t="s">
        <v>21</v>
      </c>
      <c r="U7" s="7" t="s">
        <v>22</v>
      </c>
      <c r="V7" s="7" t="s">
        <v>23</v>
      </c>
      <c r="W7" s="7" t="s">
        <v>24</v>
      </c>
      <c r="X7" s="7" t="s">
        <v>25</v>
      </c>
      <c r="Y7" s="7" t="s">
        <v>26</v>
      </c>
      <c r="Z7" s="7" t="s">
        <v>27</v>
      </c>
      <c r="AA7" s="7" t="s">
        <v>28</v>
      </c>
      <c r="AB7" s="7" t="s">
        <v>29</v>
      </c>
      <c r="AC7" s="7" t="s">
        <v>90</v>
      </c>
      <c r="AD7" s="7" t="s">
        <v>91</v>
      </c>
      <c r="AE7" s="77" t="s">
        <v>30</v>
      </c>
      <c r="AF7" s="111" t="s">
        <v>31</v>
      </c>
      <c r="AG7" s="78" t="s">
        <v>32</v>
      </c>
      <c r="AH7" s="9" t="s">
        <v>33</v>
      </c>
      <c r="AI7" s="10" t="s">
        <v>34</v>
      </c>
      <c r="AJ7" s="9" t="s">
        <v>35</v>
      </c>
    </row>
    <row r="8" spans="1:48" ht="12.75">
      <c r="A8" s="135">
        <v>1</v>
      </c>
      <c r="B8" s="225" t="s">
        <v>101</v>
      </c>
      <c r="C8" s="226"/>
      <c r="D8" s="226">
        <v>0.5135416666666667</v>
      </c>
      <c r="E8" s="248">
        <v>0.604525462962963</v>
      </c>
      <c r="F8" s="226">
        <v>0.7172337962962962</v>
      </c>
      <c r="G8" s="226">
        <v>0.7668171296296297</v>
      </c>
      <c r="H8" s="226">
        <v>0.8302430555555556</v>
      </c>
      <c r="I8" s="226">
        <v>0.8799768518518518</v>
      </c>
      <c r="J8" s="226">
        <v>0.9312962962962964</v>
      </c>
      <c r="K8" s="226">
        <v>0.9799305555555556</v>
      </c>
      <c r="L8" s="226">
        <v>0.03107638888888889</v>
      </c>
      <c r="M8" s="226">
        <v>0.07331018518518519</v>
      </c>
      <c r="N8" s="226">
        <v>0.11511574074074075</v>
      </c>
      <c r="O8" s="226">
        <v>0.16568287037037036</v>
      </c>
      <c r="P8" s="113">
        <v>0.23153935185185184</v>
      </c>
      <c r="Q8" s="113">
        <v>0.35403935185185187</v>
      </c>
      <c r="R8" s="113"/>
      <c r="S8" s="113"/>
      <c r="T8" s="113">
        <v>0.3770949074074074</v>
      </c>
      <c r="U8" s="113">
        <v>0.3979166666666667</v>
      </c>
      <c r="V8" s="113">
        <v>0.4203587962962963</v>
      </c>
      <c r="W8" s="113">
        <v>0.4423842592592593</v>
      </c>
      <c r="X8" s="113">
        <v>0.46335648148148145</v>
      </c>
      <c r="Y8" s="113">
        <v>0.48657407407407405</v>
      </c>
      <c r="Z8" s="113"/>
      <c r="AA8" s="113"/>
      <c r="AB8" s="114"/>
      <c r="AC8" s="114"/>
      <c r="AD8" s="114"/>
      <c r="AE8" s="113">
        <v>0.4930555555555556</v>
      </c>
      <c r="AF8" s="250"/>
      <c r="AG8" s="114"/>
      <c r="AH8" s="114"/>
      <c r="AI8" s="114"/>
      <c r="AJ8" s="114"/>
      <c r="AK8" s="79"/>
      <c r="AL8" s="65"/>
      <c r="AM8" s="65"/>
      <c r="AN8" s="65"/>
      <c r="AO8" s="65"/>
      <c r="AP8" s="65"/>
      <c r="AQ8" s="65"/>
      <c r="AR8" s="65"/>
      <c r="AS8" s="65"/>
      <c r="AT8" s="65"/>
      <c r="AU8" s="11"/>
      <c r="AV8" s="11"/>
    </row>
    <row r="9" spans="1:48" ht="12.75">
      <c r="A9" s="135">
        <v>2</v>
      </c>
      <c r="B9" s="225" t="s">
        <v>102</v>
      </c>
      <c r="C9" s="226"/>
      <c r="D9" s="226">
        <v>0.5134490740740741</v>
      </c>
      <c r="E9" s="226">
        <v>0.6043402777777778</v>
      </c>
      <c r="F9" s="226">
        <v>0.7232754629629629</v>
      </c>
      <c r="G9" s="226">
        <v>0.782349537037037</v>
      </c>
      <c r="H9" s="226">
        <v>0.8416435185185186</v>
      </c>
      <c r="I9" s="226">
        <v>0.9009837962962962</v>
      </c>
      <c r="J9" s="226">
        <v>0.9476041666666667</v>
      </c>
      <c r="K9" s="226">
        <v>0.9967361111111112</v>
      </c>
      <c r="L9" s="226">
        <v>0.04607638888888888</v>
      </c>
      <c r="M9" s="226">
        <v>0.09450231481481482</v>
      </c>
      <c r="N9" s="226">
        <v>0.14023148148148148</v>
      </c>
      <c r="O9" s="226">
        <v>0.1975</v>
      </c>
      <c r="P9" s="113">
        <v>0.26483796296296297</v>
      </c>
      <c r="Q9" s="113">
        <v>0.35966435185185186</v>
      </c>
      <c r="R9" s="113"/>
      <c r="S9" s="113"/>
      <c r="T9" s="113">
        <v>0.38061342592592595</v>
      </c>
      <c r="U9" s="113">
        <v>0.401400462962963</v>
      </c>
      <c r="V9" s="113">
        <v>0.42574074074074075</v>
      </c>
      <c r="W9" s="113">
        <v>0.44900462962962967</v>
      </c>
      <c r="X9" s="113">
        <v>0.46915509259259264</v>
      </c>
      <c r="Y9" s="113">
        <v>0.49299768518518516</v>
      </c>
      <c r="Z9" s="113"/>
      <c r="AA9" s="113"/>
      <c r="AB9" s="114"/>
      <c r="AC9" s="114"/>
      <c r="AD9" s="114"/>
      <c r="AE9" s="113"/>
      <c r="AF9" s="250"/>
      <c r="AG9" s="114"/>
      <c r="AH9" s="114"/>
      <c r="AI9" s="114"/>
      <c r="AJ9" s="114"/>
      <c r="AK9" s="79"/>
      <c r="AL9" s="65"/>
      <c r="AM9" s="65"/>
      <c r="AN9" s="65"/>
      <c r="AO9" s="65"/>
      <c r="AP9" s="65"/>
      <c r="AQ9" s="65"/>
      <c r="AR9" s="65"/>
      <c r="AS9" s="65"/>
      <c r="AT9" s="65"/>
      <c r="AU9" s="11"/>
      <c r="AV9" s="11"/>
    </row>
    <row r="10" spans="1:48" ht="12.75">
      <c r="A10" s="135">
        <v>3</v>
      </c>
      <c r="B10" s="225" t="s">
        <v>103</v>
      </c>
      <c r="C10" s="226"/>
      <c r="D10" s="226">
        <v>0.5145949074074074</v>
      </c>
      <c r="E10" s="226">
        <v>0.6139583333333333</v>
      </c>
      <c r="F10" s="226">
        <v>0.7275231481481481</v>
      </c>
      <c r="G10" s="226">
        <v>0.7895486111111111</v>
      </c>
      <c r="H10" s="226">
        <v>0.8561111111111112</v>
      </c>
      <c r="I10" s="226">
        <v>0.9104166666666668</v>
      </c>
      <c r="J10" s="226">
        <v>0.9596643518518518</v>
      </c>
      <c r="K10" s="226">
        <v>0.01025462962962963</v>
      </c>
      <c r="L10" s="226">
        <v>0.06076388888888889</v>
      </c>
      <c r="M10" s="226">
        <v>0.10797453703703704</v>
      </c>
      <c r="N10" s="226">
        <v>0.14422453703703705</v>
      </c>
      <c r="O10" s="226">
        <v>0.2258449074074074</v>
      </c>
      <c r="P10" s="113">
        <v>0.3254861111111111</v>
      </c>
      <c r="Q10" s="113">
        <v>0.37947916666666665</v>
      </c>
      <c r="R10" s="113"/>
      <c r="S10" s="113"/>
      <c r="T10" s="113">
        <v>0.4025462962962963</v>
      </c>
      <c r="U10" s="113">
        <v>0.42667824074074073</v>
      </c>
      <c r="V10" s="113">
        <v>0.449375</v>
      </c>
      <c r="W10" s="113">
        <v>0.4707060185185185</v>
      </c>
      <c r="X10" s="113">
        <v>0.4940277777777778</v>
      </c>
      <c r="Y10" s="113"/>
      <c r="Z10" s="113"/>
      <c r="AA10" s="113"/>
      <c r="AB10" s="114"/>
      <c r="AC10" s="114"/>
      <c r="AD10" s="114"/>
      <c r="AE10" s="113"/>
      <c r="AF10" s="250"/>
      <c r="AG10" s="114"/>
      <c r="AH10" s="114"/>
      <c r="AI10" s="114"/>
      <c r="AJ10" s="114"/>
      <c r="AK10" s="79"/>
      <c r="AL10" s="65"/>
      <c r="AM10" s="65"/>
      <c r="AN10" s="65"/>
      <c r="AO10" s="65"/>
      <c r="AP10" s="65"/>
      <c r="AQ10" s="65"/>
      <c r="AR10" s="65"/>
      <c r="AS10" s="65"/>
      <c r="AT10" s="65"/>
      <c r="AU10" s="11"/>
      <c r="AV10" s="11"/>
    </row>
    <row r="11" spans="1:48" ht="12.75">
      <c r="A11" s="135">
        <v>4</v>
      </c>
      <c r="B11" s="225" t="s">
        <v>104</v>
      </c>
      <c r="C11" s="226"/>
      <c r="D11" s="226">
        <v>0.5148611111111111</v>
      </c>
      <c r="E11" s="226">
        <v>0.633900462962963</v>
      </c>
      <c r="F11" s="226">
        <v>0.7447337962962962</v>
      </c>
      <c r="G11" s="226">
        <v>0.8126851851851852</v>
      </c>
      <c r="H11" s="226">
        <v>0.872175925925926</v>
      </c>
      <c r="I11" s="226">
        <v>0.9266087962962963</v>
      </c>
      <c r="J11" s="226">
        <v>0.9787962962962963</v>
      </c>
      <c r="K11" s="226">
        <v>0.03800925925925926</v>
      </c>
      <c r="L11" s="226">
        <v>0.08414351851851852</v>
      </c>
      <c r="M11" s="226">
        <v>0.13136574074074073</v>
      </c>
      <c r="N11" s="226">
        <v>0.19211805555555558</v>
      </c>
      <c r="O11" s="226">
        <v>0.27037037037037037</v>
      </c>
      <c r="P11" s="113"/>
      <c r="Q11" s="113"/>
      <c r="R11" s="113"/>
      <c r="S11" s="113"/>
      <c r="T11" s="113">
        <v>0.3224884259259259</v>
      </c>
      <c r="U11" s="113">
        <v>0.3657060185185185</v>
      </c>
      <c r="V11" s="113">
        <v>0.3899652777777778</v>
      </c>
      <c r="W11" s="113">
        <v>0.41487268518518516</v>
      </c>
      <c r="X11" s="113">
        <v>0.4380555555555556</v>
      </c>
      <c r="Y11" s="113">
        <v>0.45938657407407407</v>
      </c>
      <c r="Z11" s="113">
        <v>0.485775462962963</v>
      </c>
      <c r="AA11" s="113"/>
      <c r="AB11" s="114"/>
      <c r="AC11" s="114"/>
      <c r="AD11" s="114"/>
      <c r="AE11" s="113">
        <v>0.4923611111111111</v>
      </c>
      <c r="AF11" s="250"/>
      <c r="AG11" s="114"/>
      <c r="AH11" s="114"/>
      <c r="AI11" s="114"/>
      <c r="AJ11" s="114"/>
      <c r="AK11" s="79"/>
      <c r="AL11" s="65"/>
      <c r="AM11" s="65"/>
      <c r="AN11" s="65"/>
      <c r="AO11" s="65"/>
      <c r="AP11" s="65"/>
      <c r="AQ11" s="65"/>
      <c r="AR11" s="65"/>
      <c r="AS11" s="65"/>
      <c r="AT11" s="65"/>
      <c r="AU11" s="11"/>
      <c r="AV11" s="11"/>
    </row>
    <row r="12" spans="1:48" ht="12.75">
      <c r="A12" s="135">
        <v>5</v>
      </c>
      <c r="B12" s="225" t="s">
        <v>118</v>
      </c>
      <c r="C12" s="226"/>
      <c r="D12" s="226">
        <v>0.5165162037037038</v>
      </c>
      <c r="E12" s="226">
        <v>0.6230324074074074</v>
      </c>
      <c r="F12" s="226">
        <v>0.7491666666666666</v>
      </c>
      <c r="G12" s="226">
        <v>0.8145370370370371</v>
      </c>
      <c r="H12" s="226">
        <v>0.8789814814814815</v>
      </c>
      <c r="I12" s="226">
        <v>0.9320023148148149</v>
      </c>
      <c r="J12" s="226">
        <v>0.9845949074074074</v>
      </c>
      <c r="K12" s="226">
        <v>0.04400462962962962</v>
      </c>
      <c r="L12" s="226">
        <v>0.09055555555555556</v>
      </c>
      <c r="M12" s="226">
        <v>0.139375</v>
      </c>
      <c r="N12" s="226">
        <v>0.20622685185185186</v>
      </c>
      <c r="O12" s="226">
        <v>0.28043981481481484</v>
      </c>
      <c r="P12" s="113"/>
      <c r="Q12" s="113"/>
      <c r="R12" s="113"/>
      <c r="S12" s="113"/>
      <c r="T12" s="113">
        <v>0.3259259259259259</v>
      </c>
      <c r="U12" s="113">
        <v>0.36699074074074073</v>
      </c>
      <c r="V12" s="113">
        <v>0.39130787037037035</v>
      </c>
      <c r="W12" s="113">
        <v>0.41526620370370365</v>
      </c>
      <c r="X12" s="113">
        <v>0.4389930555555555</v>
      </c>
      <c r="Y12" s="113">
        <v>0.4609375</v>
      </c>
      <c r="Z12" s="113">
        <v>0.48887731481481483</v>
      </c>
      <c r="AA12" s="113"/>
      <c r="AB12" s="114"/>
      <c r="AC12" s="114"/>
      <c r="AD12" s="114"/>
      <c r="AE12" s="113">
        <v>0.49583333333333335</v>
      </c>
      <c r="AF12" s="250"/>
      <c r="AG12" s="114"/>
      <c r="AH12" s="114"/>
      <c r="AI12" s="114"/>
      <c r="AJ12" s="114"/>
      <c r="AK12" s="79"/>
      <c r="AL12" s="65"/>
      <c r="AM12" s="65"/>
      <c r="AN12" s="65"/>
      <c r="AO12" s="65"/>
      <c r="AP12" s="65"/>
      <c r="AQ12" s="65"/>
      <c r="AR12" s="65"/>
      <c r="AS12" s="65"/>
      <c r="AT12" s="65"/>
      <c r="AU12" s="11"/>
      <c r="AV12" s="11"/>
    </row>
    <row r="13" spans="1:48" ht="12.75">
      <c r="A13" s="135">
        <v>6</v>
      </c>
      <c r="B13" s="225" t="s">
        <v>128</v>
      </c>
      <c r="C13" s="226"/>
      <c r="D13" s="226">
        <v>0.5159722222222222</v>
      </c>
      <c r="E13" s="226">
        <v>0.6326273148148148</v>
      </c>
      <c r="F13" s="226">
        <v>0.7498263888888889</v>
      </c>
      <c r="G13" s="226">
        <v>0.8155092592592593</v>
      </c>
      <c r="H13" s="226">
        <v>0.8777083333333334</v>
      </c>
      <c r="I13" s="226">
        <v>0.9309722222222222</v>
      </c>
      <c r="J13" s="226">
        <v>0.9887152777777778</v>
      </c>
      <c r="K13" s="226">
        <v>0.054375</v>
      </c>
      <c r="L13" s="226">
        <v>0.10256944444444445</v>
      </c>
      <c r="M13" s="226">
        <v>0.15230324074074075</v>
      </c>
      <c r="N13" s="226">
        <v>0.21273148148148147</v>
      </c>
      <c r="O13" s="226">
        <v>0.3069560185185185</v>
      </c>
      <c r="P13" s="113"/>
      <c r="Q13" s="113"/>
      <c r="R13" s="113"/>
      <c r="S13" s="113"/>
      <c r="T13" s="113">
        <v>0.35346064814814815</v>
      </c>
      <c r="U13" s="113">
        <v>0.3787037037037037</v>
      </c>
      <c r="V13" s="249">
        <v>0.40304398148148146</v>
      </c>
      <c r="W13" s="113">
        <v>0.42854166666666665</v>
      </c>
      <c r="X13" s="113">
        <v>0.45280092592592597</v>
      </c>
      <c r="Y13" s="113">
        <v>0.47833333333333333</v>
      </c>
      <c r="Z13" s="113"/>
      <c r="AA13" s="113"/>
      <c r="AB13" s="114"/>
      <c r="AC13" s="114"/>
      <c r="AD13" s="114"/>
      <c r="AE13" s="113">
        <v>0.4861111111111111</v>
      </c>
      <c r="AF13" s="250"/>
      <c r="AG13" s="114"/>
      <c r="AH13" s="114"/>
      <c r="AI13" s="114"/>
      <c r="AJ13" s="114"/>
      <c r="AK13" s="79"/>
      <c r="AL13" s="65"/>
      <c r="AM13" s="65"/>
      <c r="AN13" s="65"/>
      <c r="AO13" s="65"/>
      <c r="AP13" s="65"/>
      <c r="AQ13" s="65"/>
      <c r="AR13" s="65"/>
      <c r="AS13" s="65"/>
      <c r="AT13" s="65"/>
      <c r="AU13" s="11"/>
      <c r="AV13" s="11"/>
    </row>
    <row r="14" spans="1:48" ht="12.75">
      <c r="A14" s="135">
        <v>7</v>
      </c>
      <c r="B14" s="225" t="s">
        <v>108</v>
      </c>
      <c r="C14" s="226"/>
      <c r="D14" s="226">
        <v>0.5163078703703704</v>
      </c>
      <c r="E14" s="226">
        <v>0.631875</v>
      </c>
      <c r="F14" s="226">
        <v>0.7534375</v>
      </c>
      <c r="G14" s="226">
        <v>0.820787037037037</v>
      </c>
      <c r="H14" s="226">
        <v>0.8796064814814816</v>
      </c>
      <c r="I14" s="226">
        <v>0.9374305555555557</v>
      </c>
      <c r="J14" s="226">
        <v>0.997662037037037</v>
      </c>
      <c r="K14" s="226">
        <v>0.0634837962962963</v>
      </c>
      <c r="L14" s="226">
        <v>0.11162037037037037</v>
      </c>
      <c r="M14" s="226">
        <v>0.16761574074074073</v>
      </c>
      <c r="N14" s="226">
        <v>0.24364583333333334</v>
      </c>
      <c r="O14" s="226">
        <v>0.3557986111111111</v>
      </c>
      <c r="P14" s="113"/>
      <c r="Q14" s="113"/>
      <c r="R14" s="113"/>
      <c r="S14" s="113"/>
      <c r="T14" s="113">
        <v>0.38021990740740735</v>
      </c>
      <c r="U14" s="113">
        <v>0.40377314814814813</v>
      </c>
      <c r="V14" s="113">
        <v>0.42848379629629635</v>
      </c>
      <c r="W14" s="113">
        <v>0.4525694444444444</v>
      </c>
      <c r="X14" s="113">
        <v>0.4778935185185185</v>
      </c>
      <c r="Y14" s="113"/>
      <c r="Z14" s="113"/>
      <c r="AA14" s="113"/>
      <c r="AB14" s="114"/>
      <c r="AC14" s="114"/>
      <c r="AD14" s="114"/>
      <c r="AE14" s="113">
        <v>0.48541666666666666</v>
      </c>
      <c r="AF14" s="250"/>
      <c r="AG14" s="114"/>
      <c r="AH14" s="114"/>
      <c r="AI14" s="114"/>
      <c r="AJ14" s="114"/>
      <c r="AK14" s="79"/>
      <c r="AL14" s="65"/>
      <c r="AM14" s="65"/>
      <c r="AN14" s="65"/>
      <c r="AO14" s="65"/>
      <c r="AP14" s="65"/>
      <c r="AQ14" s="65"/>
      <c r="AR14" s="65"/>
      <c r="AS14" s="65"/>
      <c r="AT14" s="65"/>
      <c r="AU14" s="11"/>
      <c r="AV14" s="11"/>
    </row>
    <row r="15" spans="1:48" ht="12.75">
      <c r="A15" s="135">
        <v>8</v>
      </c>
      <c r="B15" s="225" t="s">
        <v>106</v>
      </c>
      <c r="C15" s="226"/>
      <c r="D15" s="226">
        <v>0.5158680555555556</v>
      </c>
      <c r="E15" s="226">
        <v>0.6370486111111111</v>
      </c>
      <c r="F15" s="226">
        <v>0.7583680555555555</v>
      </c>
      <c r="G15" s="226">
        <v>0.8305208333333334</v>
      </c>
      <c r="H15" s="226">
        <v>0.8954861111111111</v>
      </c>
      <c r="I15" s="226">
        <v>0.9532291666666667</v>
      </c>
      <c r="J15" s="226">
        <v>0.02048611111111111</v>
      </c>
      <c r="K15" s="226">
        <v>0.07469907407407407</v>
      </c>
      <c r="L15" s="226">
        <v>0.12586805555555555</v>
      </c>
      <c r="M15" s="226">
        <v>0.19266203703703702</v>
      </c>
      <c r="N15" s="226">
        <v>0.2688078703703704</v>
      </c>
      <c r="O15" s="226">
        <v>0.3632175925925926</v>
      </c>
      <c r="P15" s="113"/>
      <c r="Q15" s="113"/>
      <c r="R15" s="113"/>
      <c r="S15" s="113"/>
      <c r="T15" s="113">
        <v>0.3883217592592592</v>
      </c>
      <c r="U15" s="113">
        <v>0.41400462962962964</v>
      </c>
      <c r="V15" s="113">
        <v>0.4403472222222222</v>
      </c>
      <c r="W15" s="113">
        <v>0.4655902777777778</v>
      </c>
      <c r="X15" s="113">
        <v>0.4944560185185185</v>
      </c>
      <c r="Y15" s="113"/>
      <c r="Z15" s="113"/>
      <c r="AA15" s="113"/>
      <c r="AB15" s="114"/>
      <c r="AC15" s="114"/>
      <c r="AD15" s="114"/>
      <c r="AE15" s="113"/>
      <c r="AF15" s="250"/>
      <c r="AG15" s="114"/>
      <c r="AH15" s="114"/>
      <c r="AI15" s="114"/>
      <c r="AJ15" s="114"/>
      <c r="AK15" s="79"/>
      <c r="AL15" s="65"/>
      <c r="AM15" s="65"/>
      <c r="AN15" s="65"/>
      <c r="AO15" s="65"/>
      <c r="AP15" s="65"/>
      <c r="AQ15" s="65"/>
      <c r="AR15" s="65"/>
      <c r="AS15" s="65"/>
      <c r="AT15" s="65"/>
      <c r="AU15" s="11"/>
      <c r="AV15" s="11"/>
    </row>
    <row r="16" spans="1:48" ht="12.75">
      <c r="A16" s="135">
        <v>9</v>
      </c>
      <c r="B16" s="225" t="s">
        <v>105</v>
      </c>
      <c r="C16" s="226"/>
      <c r="D16" s="226">
        <v>0.5148148148148148</v>
      </c>
      <c r="E16" s="226">
        <v>0.6322569444444445</v>
      </c>
      <c r="F16" s="226">
        <v>0.7581597222222222</v>
      </c>
      <c r="G16" s="226">
        <v>0.829849537037037</v>
      </c>
      <c r="H16" s="226">
        <v>0.8912152777777779</v>
      </c>
      <c r="I16" s="226">
        <v>0.9498379629629629</v>
      </c>
      <c r="J16" s="226">
        <v>0.02550925925925926</v>
      </c>
      <c r="K16" s="226">
        <v>0.07746527777777777</v>
      </c>
      <c r="L16" s="226">
        <v>0.12408564814814815</v>
      </c>
      <c r="M16" s="226">
        <v>0.1909722222222222</v>
      </c>
      <c r="N16" s="226">
        <v>0.2673842592592593</v>
      </c>
      <c r="O16" s="226">
        <v>0.36511574074074077</v>
      </c>
      <c r="P16" s="113"/>
      <c r="Q16" s="113"/>
      <c r="R16" s="113"/>
      <c r="S16" s="113"/>
      <c r="T16" s="113">
        <v>0.39099537037037035</v>
      </c>
      <c r="U16" s="113">
        <v>0.4162268518518519</v>
      </c>
      <c r="V16" s="113">
        <v>0.44192129629629634</v>
      </c>
      <c r="W16" s="113">
        <v>0.4642939814814815</v>
      </c>
      <c r="X16" s="113">
        <v>0.4906712962962963</v>
      </c>
      <c r="Y16" s="113"/>
      <c r="Z16" s="113"/>
      <c r="AA16" s="113"/>
      <c r="AB16" s="114"/>
      <c r="AC16" s="114"/>
      <c r="AD16" s="114"/>
      <c r="AE16" s="113">
        <v>0.4986111111111111</v>
      </c>
      <c r="AF16" s="250"/>
      <c r="AG16" s="114"/>
      <c r="AH16" s="114"/>
      <c r="AI16" s="114"/>
      <c r="AJ16" s="114"/>
      <c r="AK16" s="79"/>
      <c r="AL16" s="65"/>
      <c r="AM16" s="65"/>
      <c r="AN16" s="65"/>
      <c r="AO16" s="65"/>
      <c r="AP16" s="65"/>
      <c r="AQ16" s="65"/>
      <c r="AR16" s="65"/>
      <c r="AS16" s="65"/>
      <c r="AT16" s="65"/>
      <c r="AU16" s="11"/>
      <c r="AV16" s="11"/>
    </row>
    <row r="17" spans="1:48" ht="12.75">
      <c r="A17" s="135">
        <v>10</v>
      </c>
      <c r="B17" s="225" t="s">
        <v>127</v>
      </c>
      <c r="C17" s="226"/>
      <c r="D17" s="226">
        <v>0.5172916666666666</v>
      </c>
      <c r="E17" s="226">
        <v>0.6360416666666667</v>
      </c>
      <c r="F17" s="226">
        <v>0.7581944444444444</v>
      </c>
      <c r="G17" s="226">
        <v>0.8282986111111111</v>
      </c>
      <c r="H17" s="226">
        <v>0.8953703703703703</v>
      </c>
      <c r="I17" s="226">
        <v>0.9534490740740741</v>
      </c>
      <c r="J17" s="226">
        <v>0.027951388888888887</v>
      </c>
      <c r="K17" s="226">
        <v>0.08563657407407409</v>
      </c>
      <c r="L17" s="226">
        <v>0.13664351851851853</v>
      </c>
      <c r="M17" s="226">
        <v>0.20040509259259257</v>
      </c>
      <c r="N17" s="226">
        <v>0.28300925925925924</v>
      </c>
      <c r="O17" s="226">
        <v>0.3714236111111111</v>
      </c>
      <c r="P17" s="113"/>
      <c r="Q17" s="113"/>
      <c r="R17" s="113"/>
      <c r="S17" s="113"/>
      <c r="T17" s="113">
        <v>0.39504629629629634</v>
      </c>
      <c r="U17" s="113">
        <v>0.4217361111111111</v>
      </c>
      <c r="V17" s="113">
        <v>0.4476273148148148</v>
      </c>
      <c r="W17" s="113">
        <v>0.47053240740740737</v>
      </c>
      <c r="X17" s="113">
        <v>0.49604166666666666</v>
      </c>
      <c r="Y17" s="113"/>
      <c r="Z17" s="113"/>
      <c r="AA17" s="113"/>
      <c r="AB17" s="114"/>
      <c r="AC17" s="114"/>
      <c r="AD17" s="114"/>
      <c r="AE17" s="113"/>
      <c r="AF17" s="250"/>
      <c r="AG17" s="114"/>
      <c r="AH17" s="114"/>
      <c r="AI17" s="114"/>
      <c r="AJ17" s="114"/>
      <c r="AK17" s="79"/>
      <c r="AL17" s="65"/>
      <c r="AM17" s="65"/>
      <c r="AN17" s="65"/>
      <c r="AO17" s="65"/>
      <c r="AP17" s="65"/>
      <c r="AQ17" s="65"/>
      <c r="AR17" s="65"/>
      <c r="AS17" s="65"/>
      <c r="AT17" s="65"/>
      <c r="AU17" s="11"/>
      <c r="AV17" s="11"/>
    </row>
    <row r="18" spans="1:48" ht="12.75">
      <c r="A18" s="135">
        <v>11</v>
      </c>
      <c r="B18" s="225" t="s">
        <v>117</v>
      </c>
      <c r="C18" s="226"/>
      <c r="D18" s="226">
        <v>0.516099537037037</v>
      </c>
      <c r="E18" s="226">
        <v>0.6358680555555556</v>
      </c>
      <c r="F18" s="226">
        <v>0.7636805555555556</v>
      </c>
      <c r="G18" s="226">
        <v>0.8403356481481481</v>
      </c>
      <c r="H18" s="226">
        <v>0.9105555555555555</v>
      </c>
      <c r="I18" s="226">
        <v>0.969849537037037</v>
      </c>
      <c r="J18" s="226">
        <v>0.03408564814814815</v>
      </c>
      <c r="K18" s="226">
        <v>0.0880787037037037</v>
      </c>
      <c r="L18" s="226">
        <v>0.14548611111111112</v>
      </c>
      <c r="M18" s="226">
        <v>0.21168981481481483</v>
      </c>
      <c r="N18" s="226">
        <v>0.31381944444444443</v>
      </c>
      <c r="O18" s="226">
        <v>0.3795717592592593</v>
      </c>
      <c r="P18" s="113"/>
      <c r="Q18" s="113"/>
      <c r="R18" s="113"/>
      <c r="S18" s="113"/>
      <c r="T18" s="113">
        <v>0.40596064814814814</v>
      </c>
      <c r="U18" s="113">
        <v>0.4323958333333333</v>
      </c>
      <c r="V18" s="113">
        <v>0.4590625</v>
      </c>
      <c r="W18" s="113">
        <v>0.4893402777777778</v>
      </c>
      <c r="X18" s="113"/>
      <c r="Y18" s="113"/>
      <c r="Z18" s="113"/>
      <c r="AA18" s="113"/>
      <c r="AB18" s="114"/>
      <c r="AC18" s="114"/>
      <c r="AD18" s="114"/>
      <c r="AE18" s="113">
        <v>0.4979166666666666</v>
      </c>
      <c r="AF18" s="250"/>
      <c r="AG18" s="114"/>
      <c r="AH18" s="114"/>
      <c r="AI18" s="114"/>
      <c r="AJ18" s="114"/>
      <c r="AK18" s="79"/>
      <c r="AL18" s="65"/>
      <c r="AM18" s="65"/>
      <c r="AN18" s="65"/>
      <c r="AO18" s="65"/>
      <c r="AP18" s="65"/>
      <c r="AQ18" s="65"/>
      <c r="AR18" s="65"/>
      <c r="AS18" s="65"/>
      <c r="AT18" s="65"/>
      <c r="AU18" s="11"/>
      <c r="AV18" s="11"/>
    </row>
    <row r="19" spans="1:48" ht="12.75">
      <c r="A19" s="135">
        <v>12</v>
      </c>
      <c r="B19" s="225" t="s">
        <v>125</v>
      </c>
      <c r="C19" s="226"/>
      <c r="D19" s="226">
        <v>0.5170717592592592</v>
      </c>
      <c r="E19" s="226">
        <v>0.635011574074074</v>
      </c>
      <c r="F19" s="226">
        <v>0.7632754629629629</v>
      </c>
      <c r="G19" s="226">
        <v>0.838425925925926</v>
      </c>
      <c r="H19" s="226">
        <v>0.9034606481481481</v>
      </c>
      <c r="I19" s="226">
        <v>0.9678356481481482</v>
      </c>
      <c r="J19" s="226">
        <v>0.03603009259259259</v>
      </c>
      <c r="K19" s="226">
        <v>0.0914699074074074</v>
      </c>
      <c r="L19" s="226">
        <v>0.14335648148148147</v>
      </c>
      <c r="M19" s="226">
        <v>0.22912037037037036</v>
      </c>
      <c r="N19" s="226">
        <v>0.35497685185185185</v>
      </c>
      <c r="O19" s="226">
        <v>0.4131481481481481</v>
      </c>
      <c r="P19" s="113"/>
      <c r="Q19" s="113"/>
      <c r="R19" s="113"/>
      <c r="S19" s="113"/>
      <c r="T19" s="113">
        <v>0.4404282407407407</v>
      </c>
      <c r="U19" s="113">
        <v>0.4645023148148148</v>
      </c>
      <c r="V19" s="113">
        <v>0.4937962962962963</v>
      </c>
      <c r="W19" s="113"/>
      <c r="X19" s="113"/>
      <c r="Y19" s="113"/>
      <c r="Z19" s="113"/>
      <c r="AA19" s="113"/>
      <c r="AB19" s="114"/>
      <c r="AC19" s="114"/>
      <c r="AD19" s="114"/>
      <c r="AE19" s="113"/>
      <c r="AF19" s="250"/>
      <c r="AG19" s="114"/>
      <c r="AH19" s="114"/>
      <c r="AI19" s="114"/>
      <c r="AJ19" s="114"/>
      <c r="AK19" s="79"/>
      <c r="AL19" s="65"/>
      <c r="AM19" s="65"/>
      <c r="AN19" s="65"/>
      <c r="AO19" s="65"/>
      <c r="AP19" s="65"/>
      <c r="AQ19" s="65"/>
      <c r="AR19" s="65"/>
      <c r="AS19" s="65"/>
      <c r="AT19" s="65"/>
      <c r="AU19" s="11"/>
      <c r="AV19" s="11"/>
    </row>
    <row r="20" spans="1:48" ht="12.75">
      <c r="A20" s="135">
        <v>13</v>
      </c>
      <c r="B20" s="225" t="s">
        <v>109</v>
      </c>
      <c r="C20" s="226"/>
      <c r="D20" s="226">
        <v>0.5195601851851852</v>
      </c>
      <c r="E20" s="226">
        <v>0.6478356481481481</v>
      </c>
      <c r="F20" s="226">
        <v>0.7775694444444444</v>
      </c>
      <c r="G20" s="226">
        <v>0.855162037037037</v>
      </c>
      <c r="H20" s="226">
        <v>0.9167476851851851</v>
      </c>
      <c r="I20" s="226">
        <v>0.982013888888889</v>
      </c>
      <c r="J20" s="226">
        <v>0.047974537037037045</v>
      </c>
      <c r="K20" s="226">
        <v>0.10525462962962963</v>
      </c>
      <c r="L20" s="226" t="s">
        <v>130</v>
      </c>
      <c r="M20" s="226"/>
      <c r="N20" s="226"/>
      <c r="O20" s="226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  <c r="AC20" s="114"/>
      <c r="AD20" s="114"/>
      <c r="AE20" s="113"/>
      <c r="AF20" s="250"/>
      <c r="AG20" s="114"/>
      <c r="AH20" s="114"/>
      <c r="AI20" s="114"/>
      <c r="AJ20" s="114"/>
      <c r="AK20" s="79"/>
      <c r="AL20" s="65"/>
      <c r="AM20" s="65"/>
      <c r="AN20" s="65"/>
      <c r="AO20" s="65"/>
      <c r="AP20" s="65"/>
      <c r="AQ20" s="65"/>
      <c r="AR20" s="65"/>
      <c r="AS20" s="65"/>
      <c r="AT20" s="65"/>
      <c r="AU20" s="11"/>
      <c r="AV20" s="11"/>
    </row>
    <row r="21" spans="1:48" ht="12.75">
      <c r="A21" s="135">
        <v>14</v>
      </c>
      <c r="B21" s="112" t="s">
        <v>129</v>
      </c>
      <c r="C21" s="113"/>
      <c r="D21" s="113">
        <v>0.5192824074074074</v>
      </c>
      <c r="E21" s="113">
        <v>0.6422453703703704</v>
      </c>
      <c r="F21" s="113">
        <v>0.7735185185185185</v>
      </c>
      <c r="G21" s="113">
        <v>0.8538310185185186</v>
      </c>
      <c r="H21" s="113">
        <v>0.9179976851851852</v>
      </c>
      <c r="I21" s="113">
        <v>0.9860532407407407</v>
      </c>
      <c r="J21" s="113">
        <v>0.05028935185185185</v>
      </c>
      <c r="K21" s="113">
        <v>0.10964120370370371</v>
      </c>
      <c r="L21" s="113">
        <v>0.17987268518518518</v>
      </c>
      <c r="M21" s="113">
        <v>0.25333333333333335</v>
      </c>
      <c r="N21" s="113">
        <v>0.3586342592592593</v>
      </c>
      <c r="O21" s="113">
        <v>0.4199884259259259</v>
      </c>
      <c r="P21" s="113"/>
      <c r="Q21" s="113"/>
      <c r="R21" s="113"/>
      <c r="S21" s="113"/>
      <c r="T21" s="113">
        <v>0.4485532407407407</v>
      </c>
      <c r="U21" s="113">
        <v>0.4751273148148148</v>
      </c>
      <c r="V21" s="113"/>
      <c r="W21" s="113"/>
      <c r="X21" s="113"/>
      <c r="Y21" s="113"/>
      <c r="Z21" s="113"/>
      <c r="AA21" s="113"/>
      <c r="AB21" s="114"/>
      <c r="AC21" s="114"/>
      <c r="AD21" s="114"/>
      <c r="AE21" s="113">
        <v>0.4840277777777778</v>
      </c>
      <c r="AF21" s="250"/>
      <c r="AG21" s="114"/>
      <c r="AH21" s="114"/>
      <c r="AI21" s="114"/>
      <c r="AJ21" s="114"/>
      <c r="AK21" s="79"/>
      <c r="AL21" s="65"/>
      <c r="AM21" s="65"/>
      <c r="AN21" s="65"/>
      <c r="AO21" s="65"/>
      <c r="AP21" s="65"/>
      <c r="AQ21" s="65"/>
      <c r="AR21" s="65"/>
      <c r="AS21" s="65"/>
      <c r="AT21" s="65"/>
      <c r="AU21" s="11"/>
      <c r="AV21" s="11"/>
    </row>
    <row r="22" spans="1:48" ht="12.75">
      <c r="A22" s="135">
        <v>15</v>
      </c>
      <c r="B22" s="112" t="s">
        <v>122</v>
      </c>
      <c r="C22" s="113"/>
      <c r="D22" s="113">
        <v>0.5222222222222223</v>
      </c>
      <c r="E22" s="113">
        <v>0.6599421296296296</v>
      </c>
      <c r="F22" s="113">
        <v>0.8184027777777777</v>
      </c>
      <c r="G22" s="113">
        <v>0.8907291666666667</v>
      </c>
      <c r="H22" s="113">
        <v>0.9496990740740742</v>
      </c>
      <c r="I22" s="113">
        <v>0.010266203703703703</v>
      </c>
      <c r="J22" s="113">
        <v>0.06878472222222222</v>
      </c>
      <c r="K22" s="113">
        <v>0.1312037037037037</v>
      </c>
      <c r="L22" s="113">
        <v>0.19837962962962963</v>
      </c>
      <c r="M22" s="113">
        <v>0.27390046296296294</v>
      </c>
      <c r="N22" s="113"/>
      <c r="O22" s="113"/>
      <c r="P22" s="113"/>
      <c r="Q22" s="113"/>
      <c r="R22" s="113"/>
      <c r="S22" s="113"/>
      <c r="T22" s="113">
        <v>0.3282175925925926</v>
      </c>
      <c r="U22" s="113">
        <v>0.37246527777777777</v>
      </c>
      <c r="V22" s="113">
        <v>0.3995138888888889</v>
      </c>
      <c r="W22" s="113">
        <v>0.4308564814814815</v>
      </c>
      <c r="X22" s="113">
        <v>0.4592824074074074</v>
      </c>
      <c r="Y22" s="113">
        <v>0.4901041666666666</v>
      </c>
      <c r="Z22" s="113"/>
      <c r="AA22" s="113"/>
      <c r="AB22" s="114"/>
      <c r="AC22" s="114"/>
      <c r="AD22" s="114"/>
      <c r="AE22" s="113"/>
      <c r="AF22" s="250"/>
      <c r="AG22" s="114"/>
      <c r="AH22" s="114"/>
      <c r="AI22" s="114"/>
      <c r="AJ22" s="114"/>
      <c r="AK22" s="79"/>
      <c r="AL22" s="65"/>
      <c r="AM22" s="65"/>
      <c r="AN22" s="65"/>
      <c r="AO22" s="65"/>
      <c r="AP22" s="65"/>
      <c r="AQ22" s="65"/>
      <c r="AR22" s="65"/>
      <c r="AS22" s="65"/>
      <c r="AT22" s="65"/>
      <c r="AU22" s="11"/>
      <c r="AV22" s="11"/>
    </row>
    <row r="23" spans="1:48" ht="12.75">
      <c r="A23" s="135">
        <v>16</v>
      </c>
      <c r="B23" s="112" t="s">
        <v>119</v>
      </c>
      <c r="C23" s="113"/>
      <c r="D23" s="113">
        <v>0.5185648148148149</v>
      </c>
      <c r="E23" s="113">
        <v>0.6613194444444445</v>
      </c>
      <c r="F23" s="113">
        <v>0.8381712962962963</v>
      </c>
      <c r="G23" s="113">
        <v>0.9130324074074073</v>
      </c>
      <c r="H23" s="113">
        <v>0.9857060185185186</v>
      </c>
      <c r="I23" s="113">
        <v>0.06269675925925926</v>
      </c>
      <c r="J23" s="113">
        <v>0.12990740740740742</v>
      </c>
      <c r="K23" s="113">
        <v>0.21502314814814816</v>
      </c>
      <c r="L23" s="113">
        <v>0.21953703703703706</v>
      </c>
      <c r="M23" s="113">
        <v>0.4083912037037037</v>
      </c>
      <c r="N23" s="113"/>
      <c r="O23" s="113"/>
      <c r="P23" s="113"/>
      <c r="Q23" s="113"/>
      <c r="R23" s="113"/>
      <c r="S23" s="113"/>
      <c r="T23" s="113">
        <v>0.4369444444444444</v>
      </c>
      <c r="U23" s="113">
        <v>0.46253472222222225</v>
      </c>
      <c r="V23" s="113">
        <v>0.49472222222222223</v>
      </c>
      <c r="W23" s="113"/>
      <c r="X23" s="113"/>
      <c r="Y23" s="113"/>
      <c r="Z23" s="113"/>
      <c r="AA23" s="113"/>
      <c r="AB23" s="114"/>
      <c r="AC23" s="114"/>
      <c r="AD23" s="114"/>
      <c r="AE23" s="113"/>
      <c r="AF23" s="250"/>
      <c r="AG23" s="114"/>
      <c r="AH23" s="114"/>
      <c r="AI23" s="114"/>
      <c r="AJ23" s="114"/>
      <c r="AK23" s="79"/>
      <c r="AL23" s="65"/>
      <c r="AM23" s="65"/>
      <c r="AN23" s="65"/>
      <c r="AO23" s="65"/>
      <c r="AP23" s="65"/>
      <c r="AQ23" s="65"/>
      <c r="AR23" s="65"/>
      <c r="AS23" s="65"/>
      <c r="AT23" s="65"/>
      <c r="AU23" s="11"/>
      <c r="AV23" s="11"/>
    </row>
    <row r="24" spans="1:48" ht="12.75">
      <c r="A24" s="135">
        <v>17</v>
      </c>
      <c r="B24" s="112" t="s">
        <v>110</v>
      </c>
      <c r="C24" s="113"/>
      <c r="D24" s="113">
        <v>0.5220949074074074</v>
      </c>
      <c r="E24" s="113">
        <v>0.6652199074074074</v>
      </c>
      <c r="F24" s="113">
        <v>0.8481481481481481</v>
      </c>
      <c r="G24" s="113">
        <v>0.9254282407407407</v>
      </c>
      <c r="H24" s="113">
        <v>0.9926157407407407</v>
      </c>
      <c r="I24" s="113">
        <v>0.07152777777777779</v>
      </c>
      <c r="J24" s="113">
        <v>0.13501157407407408</v>
      </c>
      <c r="K24" s="113">
        <v>0.22758101851851853</v>
      </c>
      <c r="L24" s="113">
        <v>0.36773148148148144</v>
      </c>
      <c r="M24" s="113">
        <v>0.4299421296296296</v>
      </c>
      <c r="N24" s="113"/>
      <c r="O24" s="113"/>
      <c r="P24" s="113"/>
      <c r="Q24" s="113"/>
      <c r="R24" s="113"/>
      <c r="S24" s="113"/>
      <c r="T24" s="113">
        <v>0.4593287037037037</v>
      </c>
      <c r="U24" s="113">
        <v>0.4945833333333333</v>
      </c>
      <c r="V24" s="113"/>
      <c r="W24" s="113"/>
      <c r="X24" s="113"/>
      <c r="Y24" s="113"/>
      <c r="Z24" s="113"/>
      <c r="AA24" s="113"/>
      <c r="AB24" s="114"/>
      <c r="AC24" s="114"/>
      <c r="AD24" s="114"/>
      <c r="AE24" s="113"/>
      <c r="AF24" s="250"/>
      <c r="AG24" s="114"/>
      <c r="AH24" s="114"/>
      <c r="AI24" s="114"/>
      <c r="AJ24" s="114"/>
      <c r="AK24" s="79"/>
      <c r="AL24" s="65"/>
      <c r="AM24" s="65"/>
      <c r="AN24" s="65"/>
      <c r="AO24" s="65"/>
      <c r="AP24" s="65"/>
      <c r="AQ24" s="65"/>
      <c r="AR24" s="65"/>
      <c r="AS24" s="65"/>
      <c r="AT24" s="65"/>
      <c r="AU24" s="11"/>
      <c r="AV24" s="11"/>
    </row>
    <row r="25" spans="1:48" ht="12.75">
      <c r="A25" s="135">
        <v>18</v>
      </c>
      <c r="B25" s="112" t="s">
        <v>113</v>
      </c>
      <c r="C25" s="113"/>
      <c r="D25" s="113">
        <v>0.5266666666666667</v>
      </c>
      <c r="E25" s="113">
        <v>0.7166898148148149</v>
      </c>
      <c r="F25" s="113">
        <v>0.9107754629629629</v>
      </c>
      <c r="G25" s="113">
        <v>0.9995949074074074</v>
      </c>
      <c r="H25" s="113">
        <v>0.0779861111111111</v>
      </c>
      <c r="I25" s="113">
        <v>0.15068287037037037</v>
      </c>
      <c r="J25" s="113">
        <v>0.25113425925925925</v>
      </c>
      <c r="K25" s="113">
        <v>0.3957175925925926</v>
      </c>
      <c r="L25" s="113"/>
      <c r="M25" s="113"/>
      <c r="N25" s="113"/>
      <c r="O25" s="113"/>
      <c r="P25" s="113"/>
      <c r="Q25" s="113"/>
      <c r="R25" s="113"/>
      <c r="S25" s="113"/>
      <c r="T25" s="113">
        <v>0.4320833333333333</v>
      </c>
      <c r="U25" s="113">
        <v>0.4630439814814815</v>
      </c>
      <c r="V25" s="113">
        <v>0.4980324074074074</v>
      </c>
      <c r="W25" s="113"/>
      <c r="X25" s="113"/>
      <c r="Y25" s="113"/>
      <c r="Z25" s="113"/>
      <c r="AA25" s="113"/>
      <c r="AB25" s="114"/>
      <c r="AC25" s="114"/>
      <c r="AD25" s="114"/>
      <c r="AE25" s="113"/>
      <c r="AF25" s="250"/>
      <c r="AG25" s="114"/>
      <c r="AH25" s="114"/>
      <c r="AI25" s="114"/>
      <c r="AJ25" s="114"/>
      <c r="AK25" s="79"/>
      <c r="AL25" s="65"/>
      <c r="AM25" s="65"/>
      <c r="AN25" s="65"/>
      <c r="AO25" s="65"/>
      <c r="AP25" s="65"/>
      <c r="AQ25" s="65"/>
      <c r="AR25" s="65"/>
      <c r="AS25" s="65"/>
      <c r="AT25" s="65"/>
      <c r="AU25" s="11"/>
      <c r="AV25" s="11"/>
    </row>
    <row r="26" spans="1:48" ht="12.75">
      <c r="A26" s="135">
        <v>19</v>
      </c>
      <c r="B26" s="112" t="s">
        <v>107</v>
      </c>
      <c r="C26" s="113"/>
      <c r="D26" s="113">
        <v>0.5157638888888889</v>
      </c>
      <c r="E26" s="113">
        <v>0.6352662037037037</v>
      </c>
      <c r="F26" s="113">
        <v>0.7574537037037037</v>
      </c>
      <c r="G26" s="113">
        <v>0.825462962962963</v>
      </c>
      <c r="H26" s="113">
        <v>0.8986111111111111</v>
      </c>
      <c r="I26" s="113" t="s">
        <v>130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114"/>
      <c r="AD26" s="114"/>
      <c r="AE26" s="113"/>
      <c r="AF26" s="250"/>
      <c r="AG26" s="114"/>
      <c r="AH26" s="114"/>
      <c r="AI26" s="114"/>
      <c r="AJ26" s="114"/>
      <c r="AK26" s="79"/>
      <c r="AL26" s="65"/>
      <c r="AM26" s="65"/>
      <c r="AN26" s="65"/>
      <c r="AO26" s="65"/>
      <c r="AP26" s="65"/>
      <c r="AQ26" s="65"/>
      <c r="AR26" s="65"/>
      <c r="AS26" s="65"/>
      <c r="AT26" s="65"/>
      <c r="AU26" s="11"/>
      <c r="AV26" s="11"/>
    </row>
    <row r="27" spans="1:48" ht="12.75">
      <c r="A27" s="135">
        <v>20</v>
      </c>
      <c r="B27" s="112" t="s">
        <v>116</v>
      </c>
      <c r="C27" s="113"/>
      <c r="D27" s="113">
        <v>0.5231365740740741</v>
      </c>
      <c r="E27" s="113">
        <v>0.6608796296296297</v>
      </c>
      <c r="F27" s="113"/>
      <c r="G27" s="113">
        <v>0.8994791666666666</v>
      </c>
      <c r="H27" s="113"/>
      <c r="I27" s="113" t="s">
        <v>130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4"/>
      <c r="AC27" s="114"/>
      <c r="AD27" s="114"/>
      <c r="AE27" s="113"/>
      <c r="AF27" s="250"/>
      <c r="AG27" s="114"/>
      <c r="AH27" s="114"/>
      <c r="AI27" s="114"/>
      <c r="AJ27" s="114"/>
      <c r="AK27" s="79"/>
      <c r="AL27" s="65"/>
      <c r="AM27" s="65"/>
      <c r="AN27" s="65"/>
      <c r="AO27" s="65"/>
      <c r="AP27" s="65"/>
      <c r="AQ27" s="65"/>
      <c r="AR27" s="65"/>
      <c r="AS27" s="65"/>
      <c r="AT27" s="65"/>
      <c r="AU27" s="11"/>
      <c r="AV27" s="11"/>
    </row>
    <row r="28" spans="1:48" ht="12.75">
      <c r="A28" s="135">
        <v>21</v>
      </c>
      <c r="B28" s="112" t="s">
        <v>121</v>
      </c>
      <c r="C28" s="113"/>
      <c r="D28" s="113">
        <v>0.5189351851851852</v>
      </c>
      <c r="E28" s="113">
        <v>0.6431365740740741</v>
      </c>
      <c r="F28" s="113">
        <v>0.770949074074074</v>
      </c>
      <c r="G28" s="113" t="s">
        <v>130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114"/>
      <c r="AD28" s="114"/>
      <c r="AE28" s="113"/>
      <c r="AF28" s="250"/>
      <c r="AG28" s="114"/>
      <c r="AH28" s="114"/>
      <c r="AI28" s="114"/>
      <c r="AJ28" s="114"/>
      <c r="AK28" s="79"/>
      <c r="AL28" s="65"/>
      <c r="AM28" s="65"/>
      <c r="AN28" s="65"/>
      <c r="AO28" s="65"/>
      <c r="AP28" s="65"/>
      <c r="AQ28" s="65"/>
      <c r="AR28" s="65"/>
      <c r="AS28" s="65"/>
      <c r="AT28" s="65"/>
      <c r="AU28" s="11"/>
      <c r="AV28" s="11"/>
    </row>
    <row r="29" spans="1:48" ht="12.75">
      <c r="A29" s="135">
        <v>22</v>
      </c>
      <c r="B29" s="112" t="s">
        <v>123</v>
      </c>
      <c r="C29" s="113"/>
      <c r="D29" s="113">
        <v>0.5221643518518518</v>
      </c>
      <c r="E29" s="113">
        <v>0.6664467592592592</v>
      </c>
      <c r="F29" s="113"/>
      <c r="G29" s="113" t="s">
        <v>130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4"/>
      <c r="AC29" s="114"/>
      <c r="AD29" s="114"/>
      <c r="AE29" s="113"/>
      <c r="AF29" s="250"/>
      <c r="AG29" s="114"/>
      <c r="AH29" s="114"/>
      <c r="AI29" s="114"/>
      <c r="AJ29" s="114"/>
      <c r="AK29" s="79"/>
      <c r="AL29" s="65"/>
      <c r="AM29" s="65"/>
      <c r="AN29" s="65"/>
      <c r="AO29" s="65"/>
      <c r="AP29" s="65"/>
      <c r="AQ29" s="65"/>
      <c r="AR29" s="65"/>
      <c r="AS29" s="65"/>
      <c r="AT29" s="65"/>
      <c r="AU29" s="11"/>
      <c r="AV29" s="11"/>
    </row>
    <row r="30" spans="1:48" ht="12.75">
      <c r="A30" s="135">
        <v>23</v>
      </c>
      <c r="B30" s="112" t="s">
        <v>112</v>
      </c>
      <c r="C30" s="113"/>
      <c r="D30" s="113">
        <v>0.5226041666666666</v>
      </c>
      <c r="E30" s="113">
        <v>0.695763888888889</v>
      </c>
      <c r="F30" s="113">
        <v>0.8779976851851852</v>
      </c>
      <c r="G30" s="113" t="s">
        <v>130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114"/>
      <c r="AD30" s="114"/>
      <c r="AE30" s="113"/>
      <c r="AF30" s="250"/>
      <c r="AG30" s="114"/>
      <c r="AH30" s="114"/>
      <c r="AI30" s="114"/>
      <c r="AJ30" s="114"/>
      <c r="AK30" s="79"/>
      <c r="AL30" s="65"/>
      <c r="AM30" s="65"/>
      <c r="AN30" s="65"/>
      <c r="AO30" s="65"/>
      <c r="AP30" s="65"/>
      <c r="AQ30" s="65"/>
      <c r="AR30" s="65"/>
      <c r="AS30" s="65"/>
      <c r="AT30" s="65"/>
      <c r="AU30" s="11"/>
      <c r="AV30" s="11"/>
    </row>
    <row r="31" spans="1:48" ht="12.75">
      <c r="A31" s="135">
        <v>24</v>
      </c>
      <c r="B31" s="112" t="s">
        <v>111</v>
      </c>
      <c r="C31" s="113"/>
      <c r="D31" s="113">
        <v>0.5186226851851852</v>
      </c>
      <c r="E31" s="113" t="s">
        <v>130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4"/>
      <c r="AC31" s="114"/>
      <c r="AD31" s="114"/>
      <c r="AE31" s="113"/>
      <c r="AF31" s="250"/>
      <c r="AG31" s="114"/>
      <c r="AH31" s="114"/>
      <c r="AI31" s="114"/>
      <c r="AJ31" s="114"/>
      <c r="AK31" s="79"/>
      <c r="AL31" s="65"/>
      <c r="AM31" s="65"/>
      <c r="AN31" s="65"/>
      <c r="AO31" s="65"/>
      <c r="AP31" s="65"/>
      <c r="AQ31" s="65"/>
      <c r="AR31" s="65"/>
      <c r="AS31" s="65"/>
      <c r="AT31" s="65"/>
      <c r="AU31" s="11"/>
      <c r="AV31" s="11"/>
    </row>
    <row r="32" spans="1:48" ht="12.75">
      <c r="A32" s="135">
        <v>25</v>
      </c>
      <c r="B32" s="112" t="s">
        <v>126</v>
      </c>
      <c r="C32" s="113"/>
      <c r="D32" s="113">
        <v>0.5189814814814815</v>
      </c>
      <c r="E32" s="113" t="s">
        <v>130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4"/>
      <c r="AC32" s="114"/>
      <c r="AD32" s="114"/>
      <c r="AE32" s="113"/>
      <c r="AF32" s="250"/>
      <c r="AG32" s="114"/>
      <c r="AH32" s="114"/>
      <c r="AI32" s="114"/>
      <c r="AJ32" s="114"/>
      <c r="AK32" s="79"/>
      <c r="AL32" s="65"/>
      <c r="AM32" s="65"/>
      <c r="AN32" s="65"/>
      <c r="AO32" s="65"/>
      <c r="AP32" s="65"/>
      <c r="AQ32" s="65"/>
      <c r="AR32" s="65"/>
      <c r="AS32" s="65"/>
      <c r="AT32" s="65"/>
      <c r="AU32" s="11"/>
      <c r="AV32" s="11"/>
    </row>
    <row r="33" spans="1:48" ht="12.75">
      <c r="A33" s="135">
        <v>26</v>
      </c>
      <c r="B33" s="112" t="s">
        <v>114</v>
      </c>
      <c r="C33" s="113"/>
      <c r="D33" s="113" t="s">
        <v>130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4"/>
      <c r="AC33" s="114"/>
      <c r="AD33" s="114"/>
      <c r="AE33" s="113"/>
      <c r="AF33" s="250"/>
      <c r="AG33" s="114"/>
      <c r="AH33" s="114"/>
      <c r="AI33" s="114"/>
      <c r="AJ33" s="114"/>
      <c r="AK33" s="79"/>
      <c r="AL33" s="65"/>
      <c r="AM33" s="65"/>
      <c r="AN33" s="65"/>
      <c r="AO33" s="65"/>
      <c r="AP33" s="65"/>
      <c r="AQ33" s="65"/>
      <c r="AR33" s="65"/>
      <c r="AS33" s="65"/>
      <c r="AT33" s="65"/>
      <c r="AU33" s="11"/>
      <c r="AV33" s="11"/>
    </row>
    <row r="34" spans="1:48" ht="12.75">
      <c r="A34" s="135">
        <v>27</v>
      </c>
      <c r="B34" s="112" t="s">
        <v>115</v>
      </c>
      <c r="C34" s="113"/>
      <c r="D34" s="113" t="s">
        <v>130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14"/>
      <c r="AD34" s="114"/>
      <c r="AE34" s="113"/>
      <c r="AF34" s="250"/>
      <c r="AG34" s="114"/>
      <c r="AH34" s="114"/>
      <c r="AI34" s="114"/>
      <c r="AJ34" s="114"/>
      <c r="AK34" s="79"/>
      <c r="AL34" s="65"/>
      <c r="AM34" s="65"/>
      <c r="AN34" s="65"/>
      <c r="AO34" s="65"/>
      <c r="AP34" s="65"/>
      <c r="AQ34" s="65"/>
      <c r="AR34" s="65"/>
      <c r="AS34" s="65"/>
      <c r="AT34" s="65"/>
      <c r="AU34" s="11"/>
      <c r="AV34" s="11"/>
    </row>
    <row r="35" spans="1:48" ht="12.75">
      <c r="A35" s="135">
        <v>28</v>
      </c>
      <c r="B35" s="152" t="s">
        <v>120</v>
      </c>
      <c r="C35" s="150"/>
      <c r="D35" s="153" t="s">
        <v>130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C35" s="114"/>
      <c r="AD35" s="114"/>
      <c r="AE35" s="113"/>
      <c r="AF35" s="250"/>
      <c r="AG35" s="114"/>
      <c r="AH35" s="114"/>
      <c r="AI35" s="114"/>
      <c r="AJ35" s="114"/>
      <c r="AK35" s="79"/>
      <c r="AL35" s="65"/>
      <c r="AM35" s="65"/>
      <c r="AN35" s="65"/>
      <c r="AO35" s="65"/>
      <c r="AP35" s="65"/>
      <c r="AQ35" s="65"/>
      <c r="AR35" s="65"/>
      <c r="AS35" s="65"/>
      <c r="AT35" s="65"/>
      <c r="AU35" s="11"/>
      <c r="AV35" s="11"/>
    </row>
    <row r="36" spans="1:48" ht="12.75">
      <c r="A36" s="135">
        <v>29</v>
      </c>
      <c r="B36" s="112" t="s">
        <v>124</v>
      </c>
      <c r="C36" s="113"/>
      <c r="D36" s="113" t="s">
        <v>130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  <c r="AC36" s="114"/>
      <c r="AD36" s="114"/>
      <c r="AE36" s="113"/>
      <c r="AF36" s="250"/>
      <c r="AG36" s="114"/>
      <c r="AH36" s="114"/>
      <c r="AI36" s="114"/>
      <c r="AJ36" s="114"/>
      <c r="AK36" s="79"/>
      <c r="AL36" s="65"/>
      <c r="AM36" s="65"/>
      <c r="AN36" s="65"/>
      <c r="AO36" s="65"/>
      <c r="AP36" s="65"/>
      <c r="AQ36" s="65"/>
      <c r="AR36" s="65"/>
      <c r="AS36" s="65"/>
      <c r="AT36" s="65"/>
      <c r="AU36" s="11"/>
      <c r="AV36" s="11"/>
    </row>
    <row r="37" spans="1:48" ht="12.75">
      <c r="A37" s="149"/>
      <c r="B37" s="8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1"/>
      <c r="AC37" s="151"/>
      <c r="AD37" s="151"/>
      <c r="AE37" s="150"/>
      <c r="AF37" s="154"/>
      <c r="AG37" s="151"/>
      <c r="AH37" s="151"/>
      <c r="AI37" s="151"/>
      <c r="AJ37" s="151"/>
      <c r="AK37" s="79"/>
      <c r="AL37" s="65"/>
      <c r="AM37" s="65"/>
      <c r="AN37" s="65"/>
      <c r="AO37" s="65"/>
      <c r="AP37" s="65"/>
      <c r="AQ37" s="65"/>
      <c r="AR37" s="65"/>
      <c r="AS37" s="65"/>
      <c r="AT37" s="65"/>
      <c r="AU37" s="11"/>
      <c r="AV37" s="11"/>
    </row>
    <row r="38" spans="1:32" ht="18" customHeight="1" thickBot="1">
      <c r="A38" s="276" t="s">
        <v>96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</row>
    <row r="39" spans="1:48" ht="12.75">
      <c r="A39" s="289" t="s">
        <v>0</v>
      </c>
      <c r="B39" s="282" t="s">
        <v>1</v>
      </c>
      <c r="C39" s="2"/>
      <c r="D39" s="5"/>
      <c r="E39" s="5"/>
      <c r="F39" s="3" t="s">
        <v>2</v>
      </c>
      <c r="G39" s="3" t="s">
        <v>3</v>
      </c>
      <c r="H39" s="3" t="s">
        <v>2</v>
      </c>
      <c r="I39" s="3" t="s">
        <v>3</v>
      </c>
      <c r="J39" s="3" t="s">
        <v>2</v>
      </c>
      <c r="K39" s="3" t="s">
        <v>3</v>
      </c>
      <c r="L39" s="3" t="s">
        <v>2</v>
      </c>
      <c r="M39" s="3" t="s">
        <v>3</v>
      </c>
      <c r="N39" s="3" t="s">
        <v>2</v>
      </c>
      <c r="O39" s="3" t="s">
        <v>3</v>
      </c>
      <c r="P39" s="3" t="s">
        <v>2</v>
      </c>
      <c r="Q39" s="3" t="s">
        <v>3</v>
      </c>
      <c r="R39" s="3" t="s">
        <v>2</v>
      </c>
      <c r="S39" s="3" t="s">
        <v>3</v>
      </c>
      <c r="T39" s="286" t="s">
        <v>4</v>
      </c>
      <c r="U39" s="286"/>
      <c r="V39" s="286"/>
      <c r="W39" s="286"/>
      <c r="X39" s="286"/>
      <c r="Y39" s="286"/>
      <c r="Z39" s="286"/>
      <c r="AA39" s="286"/>
      <c r="AB39" s="286"/>
      <c r="AC39" s="3"/>
      <c r="AD39" s="3"/>
      <c r="AE39" s="286" t="s">
        <v>5</v>
      </c>
      <c r="AF39" s="286"/>
      <c r="AG39" s="284" t="s">
        <v>6</v>
      </c>
      <c r="AH39" s="284"/>
      <c r="AI39" s="284"/>
      <c r="AJ39" s="285"/>
      <c r="AK39" s="82" t="s">
        <v>36</v>
      </c>
      <c r="AL39" s="277" t="s">
        <v>37</v>
      </c>
      <c r="AM39" s="277"/>
      <c r="AN39" s="277"/>
      <c r="AO39" s="277"/>
      <c r="AP39" s="277"/>
      <c r="AQ39" s="277"/>
      <c r="AR39" s="277"/>
      <c r="AS39" s="278"/>
      <c r="AT39" s="279" t="s">
        <v>1</v>
      </c>
      <c r="AU39" s="11"/>
      <c r="AV39" s="11"/>
    </row>
    <row r="40" spans="1:48" ht="13.5" thickBot="1">
      <c r="A40" s="289"/>
      <c r="B40" s="282"/>
      <c r="C40" s="7" t="str">
        <f>C7</f>
        <v>MER</v>
      </c>
      <c r="D40" s="7" t="str">
        <f>D7</f>
        <v>MER</v>
      </c>
      <c r="E40" s="7" t="str">
        <f>E7</f>
        <v>BRA</v>
      </c>
      <c r="F40" s="12" t="s">
        <v>8</v>
      </c>
      <c r="G40" s="13" t="s">
        <v>9</v>
      </c>
      <c r="H40" s="13" t="s">
        <v>10</v>
      </c>
      <c r="I40" s="13" t="s">
        <v>11</v>
      </c>
      <c r="J40" s="13" t="s">
        <v>12</v>
      </c>
      <c r="K40" s="13" t="s">
        <v>13</v>
      </c>
      <c r="L40" s="13" t="s">
        <v>14</v>
      </c>
      <c r="M40" s="13" t="s">
        <v>15</v>
      </c>
      <c r="N40" s="13" t="s">
        <v>16</v>
      </c>
      <c r="O40" s="13" t="s">
        <v>17</v>
      </c>
      <c r="P40" s="13" t="s">
        <v>18</v>
      </c>
      <c r="Q40" s="13" t="s">
        <v>38</v>
      </c>
      <c r="R40" s="13" t="s">
        <v>39</v>
      </c>
      <c r="S40" s="13" t="s">
        <v>20</v>
      </c>
      <c r="T40" s="13" t="s">
        <v>21</v>
      </c>
      <c r="U40" s="13" t="s">
        <v>22</v>
      </c>
      <c r="V40" s="13" t="s">
        <v>23</v>
      </c>
      <c r="W40" s="13" t="s">
        <v>24</v>
      </c>
      <c r="X40" s="13" t="s">
        <v>25</v>
      </c>
      <c r="Y40" s="13" t="s">
        <v>26</v>
      </c>
      <c r="Z40" s="13" t="s">
        <v>27</v>
      </c>
      <c r="AA40" s="13" t="s">
        <v>28</v>
      </c>
      <c r="AB40" s="13" t="s">
        <v>29</v>
      </c>
      <c r="AC40" s="13" t="s">
        <v>90</v>
      </c>
      <c r="AD40" s="13" t="s">
        <v>91</v>
      </c>
      <c r="AE40" s="12" t="s">
        <v>30</v>
      </c>
      <c r="AF40" s="13" t="s">
        <v>31</v>
      </c>
      <c r="AG40" s="3" t="s">
        <v>32</v>
      </c>
      <c r="AH40" s="3" t="s">
        <v>33</v>
      </c>
      <c r="AI40" s="5" t="s">
        <v>34</v>
      </c>
      <c r="AJ40" s="5" t="s">
        <v>35</v>
      </c>
      <c r="AK40" s="136" t="s">
        <v>40</v>
      </c>
      <c r="AL40" s="137" t="s">
        <v>7</v>
      </c>
      <c r="AM40" s="138" t="s">
        <v>41</v>
      </c>
      <c r="AN40" s="138" t="s">
        <v>42</v>
      </c>
      <c r="AO40" s="138" t="s">
        <v>43</v>
      </c>
      <c r="AP40" s="83" t="s">
        <v>32</v>
      </c>
      <c r="AQ40" s="83" t="s">
        <v>33</v>
      </c>
      <c r="AR40" s="84" t="s">
        <v>34</v>
      </c>
      <c r="AS40" s="85" t="s">
        <v>35</v>
      </c>
      <c r="AT40" s="280"/>
      <c r="AU40" s="11"/>
      <c r="AV40" s="11"/>
    </row>
    <row r="41" spans="1:48" ht="12.75" customHeight="1">
      <c r="A41" s="135">
        <v>1</v>
      </c>
      <c r="B41" s="14" t="str">
        <f>B8</f>
        <v>PAKATO</v>
      </c>
      <c r="C41" s="15">
        <f aca="true" t="shared" si="0" ref="C41:AJ41">IF(C8="dnf","DNF",IF(C8="","",IF(C8&gt;$C$6,C8-$C$6,C8+$C$6)))</f>
      </c>
      <c r="D41" s="15">
        <f t="shared" si="0"/>
        <v>0.013541666666666674</v>
      </c>
      <c r="E41" s="15">
        <f t="shared" si="0"/>
        <v>0.10452546296296295</v>
      </c>
      <c r="F41" s="15">
        <f t="shared" si="0"/>
        <v>0.21723379629629624</v>
      </c>
      <c r="G41" s="15">
        <f t="shared" si="0"/>
        <v>0.26681712962962967</v>
      </c>
      <c r="H41" s="15">
        <f t="shared" si="0"/>
        <v>0.33024305555555555</v>
      </c>
      <c r="I41" s="15">
        <f t="shared" si="0"/>
        <v>0.3799768518518518</v>
      </c>
      <c r="J41" s="15">
        <f t="shared" si="0"/>
        <v>0.4312962962962964</v>
      </c>
      <c r="K41" s="15">
        <f t="shared" si="0"/>
        <v>0.47993055555555564</v>
      </c>
      <c r="L41" s="15">
        <f t="shared" si="0"/>
        <v>0.5310763888888889</v>
      </c>
      <c r="M41" s="15">
        <f t="shared" si="0"/>
        <v>0.5733101851851852</v>
      </c>
      <c r="N41" s="15">
        <f t="shared" si="0"/>
        <v>0.6151157407407407</v>
      </c>
      <c r="O41" s="15">
        <f t="shared" si="0"/>
        <v>0.6656828703703703</v>
      </c>
      <c r="P41" s="15">
        <f t="shared" si="0"/>
        <v>0.7315393518518518</v>
      </c>
      <c r="Q41" s="15">
        <f t="shared" si="0"/>
        <v>0.8540393518518519</v>
      </c>
      <c r="R41" s="15">
        <f t="shared" si="0"/>
      </c>
      <c r="S41" s="15">
        <f t="shared" si="0"/>
      </c>
      <c r="T41" s="15">
        <f t="shared" si="0"/>
        <v>0.8770949074074075</v>
      </c>
      <c r="U41" s="15">
        <f t="shared" si="0"/>
        <v>0.8979166666666667</v>
      </c>
      <c r="V41" s="15">
        <f t="shared" si="0"/>
        <v>0.9203587962962962</v>
      </c>
      <c r="W41" s="15">
        <f t="shared" si="0"/>
        <v>0.9423842592592593</v>
      </c>
      <c r="X41" s="15">
        <f t="shared" si="0"/>
        <v>0.9633564814814815</v>
      </c>
      <c r="Y41" s="15">
        <f t="shared" si="0"/>
        <v>0.986574074074074</v>
      </c>
      <c r="Z41" s="15">
        <f t="shared" si="0"/>
      </c>
      <c r="AA41" s="15">
        <f t="shared" si="0"/>
      </c>
      <c r="AB41" s="15">
        <f t="shared" si="0"/>
      </c>
      <c r="AC41" s="15">
        <f t="shared" si="0"/>
      </c>
      <c r="AD41" s="15">
        <f t="shared" si="0"/>
      </c>
      <c r="AE41" s="15">
        <f t="shared" si="0"/>
        <v>0.9930555555555556</v>
      </c>
      <c r="AF41" s="97">
        <f t="shared" si="0"/>
      </c>
      <c r="AG41" s="15">
        <f t="shared" si="0"/>
      </c>
      <c r="AH41" s="15">
        <f t="shared" si="0"/>
      </c>
      <c r="AI41" s="15">
        <f t="shared" si="0"/>
      </c>
      <c r="AJ41" s="81">
        <f t="shared" si="0"/>
      </c>
      <c r="AK41" s="139">
        <f>MAX(C41:AJ41)</f>
        <v>0.9930555555555556</v>
      </c>
      <c r="AL41" s="140">
        <f>COUNT(C41:D41)</f>
        <v>1</v>
      </c>
      <c r="AM41" s="140">
        <f>COUNT(F41:S41)</f>
        <v>12</v>
      </c>
      <c r="AN41" s="140">
        <f>COUNT(T41:AD41)</f>
        <v>6</v>
      </c>
      <c r="AO41" s="140">
        <f>COUNT(AE41:AF41)+2</f>
        <v>3</v>
      </c>
      <c r="AP41" s="89">
        <f>COUNT(AG41)</f>
        <v>0</v>
      </c>
      <c r="AQ41" s="90">
        <f>COUNT(AH41)</f>
        <v>0</v>
      </c>
      <c r="AR41" s="90">
        <f>COUNT(AI41)</f>
        <v>0</v>
      </c>
      <c r="AS41" s="91">
        <f>COUNT(AJ41)</f>
        <v>0</v>
      </c>
      <c r="AT41" s="110" t="str">
        <f>B41</f>
        <v>PAKATO</v>
      </c>
      <c r="AU41" s="11"/>
      <c r="AV41" s="11"/>
    </row>
    <row r="42" spans="1:46" ht="12.75" customHeight="1">
      <c r="A42" s="135">
        <v>2</v>
      </c>
      <c r="B42" s="14" t="str">
        <f aca="true" t="shared" si="1" ref="B42:B69">B9</f>
        <v>ACONCHEGO</v>
      </c>
      <c r="C42" s="15">
        <f aca="true" t="shared" si="2" ref="C42:AJ42">IF(C9="dnf","DNF",IF(C9="","",IF(C9&gt;$C$6,C9-$C$6,C9+$C$6)))</f>
      </c>
      <c r="D42" s="15">
        <f t="shared" si="2"/>
        <v>0.013449074074074141</v>
      </c>
      <c r="E42" s="15">
        <f t="shared" si="2"/>
        <v>0.10434027777777777</v>
      </c>
      <c r="F42" s="15">
        <f t="shared" si="2"/>
        <v>0.22327546296296286</v>
      </c>
      <c r="G42" s="15">
        <f t="shared" si="2"/>
        <v>0.282349537037037</v>
      </c>
      <c r="H42" s="15">
        <f t="shared" si="2"/>
        <v>0.3416435185185186</v>
      </c>
      <c r="I42" s="15">
        <f t="shared" si="2"/>
        <v>0.4009837962962962</v>
      </c>
      <c r="J42" s="15">
        <f t="shared" si="2"/>
        <v>0.4476041666666667</v>
      </c>
      <c r="K42" s="15">
        <f t="shared" si="2"/>
        <v>0.49673611111111116</v>
      </c>
      <c r="L42" s="15">
        <f t="shared" si="2"/>
        <v>0.5460763888888889</v>
      </c>
      <c r="M42" s="15">
        <f t="shared" si="2"/>
        <v>0.5945023148148149</v>
      </c>
      <c r="N42" s="15">
        <f t="shared" si="2"/>
        <v>0.6402314814814815</v>
      </c>
      <c r="O42" s="15">
        <f t="shared" si="2"/>
        <v>0.6975</v>
      </c>
      <c r="P42" s="15">
        <f t="shared" si="2"/>
        <v>0.7648379629629629</v>
      </c>
      <c r="Q42" s="15">
        <f t="shared" si="2"/>
        <v>0.8596643518518519</v>
      </c>
      <c r="R42" s="15">
        <f t="shared" si="2"/>
      </c>
      <c r="S42" s="15">
        <f t="shared" si="2"/>
      </c>
      <c r="T42" s="15">
        <f t="shared" si="2"/>
        <v>0.880613425925926</v>
      </c>
      <c r="U42" s="15">
        <f t="shared" si="2"/>
        <v>0.9014004629629631</v>
      </c>
      <c r="V42" s="15">
        <f t="shared" si="2"/>
        <v>0.9257407407407408</v>
      </c>
      <c r="W42" s="15">
        <f t="shared" si="2"/>
        <v>0.9490046296296297</v>
      </c>
      <c r="X42" s="15">
        <f t="shared" si="2"/>
        <v>0.9691550925925927</v>
      </c>
      <c r="Y42" s="15">
        <f t="shared" si="2"/>
        <v>0.9929976851851852</v>
      </c>
      <c r="Z42" s="15">
        <f t="shared" si="2"/>
      </c>
      <c r="AA42" s="15">
        <f t="shared" si="2"/>
      </c>
      <c r="AB42" s="15">
        <f t="shared" si="2"/>
      </c>
      <c r="AC42" s="15">
        <f t="shared" si="2"/>
      </c>
      <c r="AD42" s="15">
        <f t="shared" si="2"/>
      </c>
      <c r="AE42" s="15">
        <f t="shared" si="2"/>
      </c>
      <c r="AF42" s="97">
        <f t="shared" si="2"/>
      </c>
      <c r="AG42" s="15">
        <f t="shared" si="2"/>
      </c>
      <c r="AH42" s="15">
        <f t="shared" si="2"/>
      </c>
      <c r="AI42" s="15">
        <f t="shared" si="2"/>
      </c>
      <c r="AJ42" s="81">
        <f t="shared" si="2"/>
      </c>
      <c r="AK42" s="139">
        <f aca="true" t="shared" si="3" ref="AK42:AK69">MAX(C42:AJ42)</f>
        <v>0.9929976851851852</v>
      </c>
      <c r="AL42" s="140">
        <f aca="true" t="shared" si="4" ref="AL42:AL69">COUNT(C42:D42)</f>
        <v>1</v>
      </c>
      <c r="AM42" s="140">
        <f aca="true" t="shared" si="5" ref="AM42:AM69">COUNT(F42:S42)</f>
        <v>12</v>
      </c>
      <c r="AN42" s="140">
        <f aca="true" t="shared" si="6" ref="AN42:AN69">COUNT(T42:AD42)</f>
        <v>6</v>
      </c>
      <c r="AO42" s="140">
        <f aca="true" t="shared" si="7" ref="AO42:AO69">COUNT(AE42:AF42)+2</f>
        <v>2</v>
      </c>
      <c r="AP42" s="89">
        <f aca="true" t="shared" si="8" ref="AP42:AP69">COUNT(AG42)</f>
        <v>0</v>
      </c>
      <c r="AQ42" s="90">
        <f aca="true" t="shared" si="9" ref="AQ42:AQ69">COUNT(AH42)</f>
        <v>0</v>
      </c>
      <c r="AR42" s="90">
        <f aca="true" t="shared" si="10" ref="AR42:AR69">COUNT(AI42)</f>
        <v>0</v>
      </c>
      <c r="AS42" s="91">
        <f aca="true" t="shared" si="11" ref="AS42:AS69">COUNT(AJ42)</f>
        <v>0</v>
      </c>
      <c r="AT42" s="110" t="str">
        <f aca="true" t="shared" si="12" ref="AT42:AT69">B42</f>
        <v>ACONCHEGO</v>
      </c>
    </row>
    <row r="43" spans="1:46" ht="12.75" customHeight="1">
      <c r="A43" s="135">
        <v>3</v>
      </c>
      <c r="B43" s="14" t="str">
        <f t="shared" si="1"/>
        <v>OBATALA</v>
      </c>
      <c r="C43" s="15">
        <f aca="true" t="shared" si="13" ref="C43:AJ43">IF(C10="dnf","DNF",IF(C10="","",IF(C10&gt;$C$6,C10-$C$6,C10+$C$6)))</f>
      </c>
      <c r="D43" s="15">
        <f t="shared" si="13"/>
        <v>0.014594907407407431</v>
      </c>
      <c r="E43" s="15">
        <f t="shared" si="13"/>
        <v>0.11395833333333327</v>
      </c>
      <c r="F43" s="15">
        <f t="shared" si="13"/>
        <v>0.2275231481481481</v>
      </c>
      <c r="G43" s="15">
        <f t="shared" si="13"/>
        <v>0.2895486111111111</v>
      </c>
      <c r="H43" s="15">
        <f t="shared" si="13"/>
        <v>0.35611111111111116</v>
      </c>
      <c r="I43" s="15">
        <f t="shared" si="13"/>
        <v>0.41041666666666676</v>
      </c>
      <c r="J43" s="15">
        <f t="shared" si="13"/>
        <v>0.45966435185185184</v>
      </c>
      <c r="K43" s="15">
        <f t="shared" si="13"/>
        <v>0.5102546296296296</v>
      </c>
      <c r="L43" s="15">
        <f t="shared" si="13"/>
        <v>0.5607638888888888</v>
      </c>
      <c r="M43" s="15">
        <f t="shared" si="13"/>
        <v>0.6079745370370371</v>
      </c>
      <c r="N43" s="15">
        <f t="shared" si="13"/>
        <v>0.6442245370370371</v>
      </c>
      <c r="O43" s="15">
        <f t="shared" si="13"/>
        <v>0.7258449074074074</v>
      </c>
      <c r="P43" s="15">
        <f t="shared" si="13"/>
        <v>0.8254861111111111</v>
      </c>
      <c r="Q43" s="15">
        <f t="shared" si="13"/>
        <v>0.8794791666666666</v>
      </c>
      <c r="R43" s="15">
        <f t="shared" si="13"/>
      </c>
      <c r="S43" s="15">
        <f t="shared" si="13"/>
      </c>
      <c r="T43" s="15">
        <f t="shared" si="13"/>
        <v>0.9025462962962962</v>
      </c>
      <c r="U43" s="15">
        <f t="shared" si="13"/>
        <v>0.9266782407407408</v>
      </c>
      <c r="V43" s="15">
        <f t="shared" si="13"/>
        <v>0.9493750000000001</v>
      </c>
      <c r="W43" s="15">
        <f t="shared" si="13"/>
        <v>0.9707060185185186</v>
      </c>
      <c r="X43" s="15">
        <f t="shared" si="13"/>
        <v>0.9940277777777777</v>
      </c>
      <c r="Y43" s="15">
        <f t="shared" si="13"/>
      </c>
      <c r="Z43" s="15">
        <f t="shared" si="13"/>
      </c>
      <c r="AA43" s="15">
        <f t="shared" si="13"/>
      </c>
      <c r="AB43" s="15">
        <f t="shared" si="13"/>
      </c>
      <c r="AC43" s="15">
        <f t="shared" si="13"/>
      </c>
      <c r="AD43" s="15">
        <f t="shared" si="13"/>
      </c>
      <c r="AE43" s="15">
        <f t="shared" si="13"/>
      </c>
      <c r="AF43" s="97">
        <f t="shared" si="13"/>
      </c>
      <c r="AG43" s="15">
        <f t="shared" si="13"/>
      </c>
      <c r="AH43" s="15">
        <f t="shared" si="13"/>
      </c>
      <c r="AI43" s="15">
        <f t="shared" si="13"/>
      </c>
      <c r="AJ43" s="81">
        <f t="shared" si="13"/>
      </c>
      <c r="AK43" s="139">
        <f t="shared" si="3"/>
        <v>0.9940277777777777</v>
      </c>
      <c r="AL43" s="140">
        <f t="shared" si="4"/>
        <v>1</v>
      </c>
      <c r="AM43" s="140">
        <f t="shared" si="5"/>
        <v>12</v>
      </c>
      <c r="AN43" s="140">
        <f t="shared" si="6"/>
        <v>5</v>
      </c>
      <c r="AO43" s="140">
        <f t="shared" si="7"/>
        <v>2</v>
      </c>
      <c r="AP43" s="89">
        <f t="shared" si="8"/>
        <v>0</v>
      </c>
      <c r="AQ43" s="90">
        <f t="shared" si="9"/>
        <v>0</v>
      </c>
      <c r="AR43" s="90">
        <f t="shared" si="10"/>
        <v>0</v>
      </c>
      <c r="AS43" s="91">
        <f t="shared" si="11"/>
        <v>0</v>
      </c>
      <c r="AT43" s="110" t="str">
        <f t="shared" si="12"/>
        <v>OBATALA</v>
      </c>
    </row>
    <row r="44" spans="1:46" ht="12.75" customHeight="1">
      <c r="A44" s="135">
        <v>4</v>
      </c>
      <c r="B44" s="14" t="str">
        <f t="shared" si="1"/>
        <v>ORION</v>
      </c>
      <c r="C44" s="15">
        <f aca="true" t="shared" si="14" ref="C44:AJ44">IF(C11="dnf","DNF",IF(C11="","",IF(C11&gt;$C$6,C11-$C$6,C11+$C$6)))</f>
      </c>
      <c r="D44" s="15">
        <f t="shared" si="14"/>
        <v>0.014861111111111103</v>
      </c>
      <c r="E44" s="15">
        <f t="shared" si="14"/>
        <v>0.13390046296296299</v>
      </c>
      <c r="F44" s="15">
        <f t="shared" si="14"/>
        <v>0.2447337962962962</v>
      </c>
      <c r="G44" s="15">
        <f t="shared" si="14"/>
        <v>0.3126851851851852</v>
      </c>
      <c r="H44" s="15">
        <f t="shared" si="14"/>
        <v>0.37217592592592597</v>
      </c>
      <c r="I44" s="15">
        <f t="shared" si="14"/>
        <v>0.42660879629629633</v>
      </c>
      <c r="J44" s="15">
        <f t="shared" si="14"/>
        <v>0.4787962962962963</v>
      </c>
      <c r="K44" s="15">
        <f t="shared" si="14"/>
        <v>0.5380092592592592</v>
      </c>
      <c r="L44" s="15">
        <f t="shared" si="14"/>
        <v>0.5841435185185185</v>
      </c>
      <c r="M44" s="15">
        <f t="shared" si="14"/>
        <v>0.6313657407407407</v>
      </c>
      <c r="N44" s="15">
        <f t="shared" si="14"/>
        <v>0.6921180555555556</v>
      </c>
      <c r="O44" s="15">
        <f t="shared" si="14"/>
        <v>0.7703703703703704</v>
      </c>
      <c r="P44" s="15">
        <f t="shared" si="14"/>
      </c>
      <c r="Q44" s="15">
        <f t="shared" si="14"/>
      </c>
      <c r="R44" s="15">
        <f t="shared" si="14"/>
      </c>
      <c r="S44" s="15">
        <f t="shared" si="14"/>
      </c>
      <c r="T44" s="15">
        <f t="shared" si="14"/>
        <v>0.822488425925926</v>
      </c>
      <c r="U44" s="15">
        <f t="shared" si="14"/>
        <v>0.8657060185185186</v>
      </c>
      <c r="V44" s="15">
        <f t="shared" si="14"/>
        <v>0.8899652777777778</v>
      </c>
      <c r="W44" s="15">
        <f t="shared" si="14"/>
        <v>0.9148726851851852</v>
      </c>
      <c r="X44" s="15">
        <f t="shared" si="14"/>
        <v>0.9380555555555556</v>
      </c>
      <c r="Y44" s="15">
        <f t="shared" si="14"/>
        <v>0.9593865740740741</v>
      </c>
      <c r="Z44" s="15">
        <f t="shared" si="14"/>
        <v>0.9857754629629629</v>
      </c>
      <c r="AA44" s="15">
        <f t="shared" si="14"/>
      </c>
      <c r="AB44" s="15">
        <f t="shared" si="14"/>
      </c>
      <c r="AC44" s="15">
        <f t="shared" si="14"/>
      </c>
      <c r="AD44" s="15">
        <f t="shared" si="14"/>
      </c>
      <c r="AE44" s="15">
        <f t="shared" si="14"/>
        <v>0.992361111111111</v>
      </c>
      <c r="AF44" s="97">
        <f t="shared" si="14"/>
      </c>
      <c r="AG44" s="15">
        <f t="shared" si="14"/>
      </c>
      <c r="AH44" s="15">
        <f t="shared" si="14"/>
      </c>
      <c r="AI44" s="15">
        <f t="shared" si="14"/>
      </c>
      <c r="AJ44" s="81">
        <f t="shared" si="14"/>
      </c>
      <c r="AK44" s="139">
        <f t="shared" si="3"/>
        <v>0.992361111111111</v>
      </c>
      <c r="AL44" s="140">
        <f t="shared" si="4"/>
        <v>1</v>
      </c>
      <c r="AM44" s="140">
        <f t="shared" si="5"/>
        <v>10</v>
      </c>
      <c r="AN44" s="140">
        <f t="shared" si="6"/>
        <v>7</v>
      </c>
      <c r="AO44" s="140">
        <f t="shared" si="7"/>
        <v>3</v>
      </c>
      <c r="AP44" s="89">
        <f t="shared" si="8"/>
        <v>0</v>
      </c>
      <c r="AQ44" s="90">
        <f t="shared" si="9"/>
        <v>0</v>
      </c>
      <c r="AR44" s="90">
        <f t="shared" si="10"/>
        <v>0</v>
      </c>
      <c r="AS44" s="91">
        <f t="shared" si="11"/>
        <v>0</v>
      </c>
      <c r="AT44" s="110" t="str">
        <f t="shared" si="12"/>
        <v>ORION</v>
      </c>
    </row>
    <row r="45" spans="1:46" ht="12.75" customHeight="1">
      <c r="A45" s="135">
        <v>5</v>
      </c>
      <c r="B45" s="14" t="str">
        <f t="shared" si="1"/>
        <v>DESAFIO</v>
      </c>
      <c r="C45" s="15">
        <f aca="true" t="shared" si="15" ref="C45:AJ46">IF(C12="dnf","DNF",IF(C12="","",IF(C12&gt;$C$6,C12-$C$6,C12+$C$6)))</f>
      </c>
      <c r="D45" s="15">
        <f t="shared" si="15"/>
        <v>0.01651620370370377</v>
      </c>
      <c r="E45" s="15">
        <f t="shared" si="15"/>
        <v>0.1230324074074074</v>
      </c>
      <c r="F45" s="15">
        <f t="shared" si="15"/>
        <v>0.24916666666666665</v>
      </c>
      <c r="G45" s="15">
        <f t="shared" si="15"/>
        <v>0.31453703703703706</v>
      </c>
      <c r="H45" s="15">
        <f t="shared" si="15"/>
        <v>0.3789814814814815</v>
      </c>
      <c r="I45" s="15">
        <f t="shared" si="15"/>
        <v>0.4320023148148149</v>
      </c>
      <c r="J45" s="15">
        <f t="shared" si="15"/>
        <v>0.4845949074074074</v>
      </c>
      <c r="K45" s="15">
        <f t="shared" si="15"/>
        <v>0.5440046296296296</v>
      </c>
      <c r="L45" s="15">
        <f t="shared" si="15"/>
        <v>0.5905555555555555</v>
      </c>
      <c r="M45" s="15">
        <f t="shared" si="15"/>
        <v>0.639375</v>
      </c>
      <c r="N45" s="15">
        <f t="shared" si="15"/>
        <v>0.7062268518518519</v>
      </c>
      <c r="O45" s="15">
        <f t="shared" si="15"/>
        <v>0.7804398148148148</v>
      </c>
      <c r="P45" s="15">
        <f t="shared" si="15"/>
      </c>
      <c r="Q45" s="15">
        <f t="shared" si="15"/>
      </c>
      <c r="R45" s="15">
        <f t="shared" si="15"/>
      </c>
      <c r="S45" s="15">
        <f t="shared" si="15"/>
      </c>
      <c r="T45" s="15">
        <f t="shared" si="15"/>
        <v>0.825925925925926</v>
      </c>
      <c r="U45" s="15">
        <f t="shared" si="15"/>
        <v>0.8669907407407407</v>
      </c>
      <c r="V45" s="15">
        <f t="shared" si="15"/>
        <v>0.8913078703703703</v>
      </c>
      <c r="W45" s="15">
        <f t="shared" si="15"/>
        <v>0.9152662037037036</v>
      </c>
      <c r="X45" s="15">
        <f t="shared" si="15"/>
        <v>0.9389930555555555</v>
      </c>
      <c r="Y45" s="15">
        <f t="shared" si="15"/>
        <v>0.9609375</v>
      </c>
      <c r="Z45" s="15">
        <f t="shared" si="15"/>
        <v>0.9888773148148149</v>
      </c>
      <c r="AA45" s="15">
        <f t="shared" si="15"/>
      </c>
      <c r="AB45" s="15">
        <f t="shared" si="15"/>
      </c>
      <c r="AC45" s="15">
        <f t="shared" si="15"/>
      </c>
      <c r="AD45" s="15">
        <f t="shared" si="15"/>
      </c>
      <c r="AE45" s="15">
        <f t="shared" si="15"/>
        <v>0.9958333333333333</v>
      </c>
      <c r="AF45" s="97">
        <f t="shared" si="15"/>
      </c>
      <c r="AG45" s="15">
        <f t="shared" si="15"/>
      </c>
      <c r="AH45" s="15">
        <f t="shared" si="15"/>
      </c>
      <c r="AI45" s="15">
        <f t="shared" si="15"/>
      </c>
      <c r="AJ45" s="81">
        <f t="shared" si="15"/>
      </c>
      <c r="AK45" s="139">
        <f t="shared" si="3"/>
        <v>0.9958333333333333</v>
      </c>
      <c r="AL45" s="140">
        <f t="shared" si="4"/>
        <v>1</v>
      </c>
      <c r="AM45" s="140">
        <f t="shared" si="5"/>
        <v>10</v>
      </c>
      <c r="AN45" s="140">
        <f t="shared" si="6"/>
        <v>7</v>
      </c>
      <c r="AO45" s="140">
        <f t="shared" si="7"/>
        <v>3</v>
      </c>
      <c r="AP45" s="89">
        <f t="shared" si="8"/>
        <v>0</v>
      </c>
      <c r="AQ45" s="90">
        <f t="shared" si="9"/>
        <v>0</v>
      </c>
      <c r="AR45" s="90">
        <f t="shared" si="10"/>
        <v>0</v>
      </c>
      <c r="AS45" s="91">
        <f t="shared" si="11"/>
        <v>0</v>
      </c>
      <c r="AT45" s="110" t="str">
        <f t="shared" si="12"/>
        <v>DESAFIO</v>
      </c>
    </row>
    <row r="46" spans="1:46" ht="12.75" customHeight="1">
      <c r="A46" s="135">
        <v>6</v>
      </c>
      <c r="B46" s="14" t="str">
        <f t="shared" si="1"/>
        <v>HOOKIPA</v>
      </c>
      <c r="C46" s="15">
        <f aca="true" t="shared" si="16" ref="C46:AJ46">IF(C13="dnf","DNF",IF(C13="","",IF(C13&gt;$C$6,C13-$C$6,C13+$C$6)))</f>
      </c>
      <c r="D46" s="15">
        <f t="shared" si="16"/>
        <v>0.015972222222222165</v>
      </c>
      <c r="E46" s="15">
        <f t="shared" si="16"/>
        <v>0.13262731481481482</v>
      </c>
      <c r="F46" s="15">
        <f t="shared" si="16"/>
        <v>0.24982638888888886</v>
      </c>
      <c r="G46" s="15">
        <f t="shared" si="16"/>
        <v>0.3155092592592593</v>
      </c>
      <c r="H46" s="15">
        <f t="shared" si="16"/>
        <v>0.3777083333333334</v>
      </c>
      <c r="I46" s="15">
        <f t="shared" si="16"/>
        <v>0.4309722222222222</v>
      </c>
      <c r="J46" s="15">
        <f t="shared" si="16"/>
        <v>0.4887152777777778</v>
      </c>
      <c r="K46" s="15">
        <f t="shared" si="16"/>
        <v>0.554375</v>
      </c>
      <c r="L46" s="15">
        <f t="shared" si="16"/>
        <v>0.6025694444444445</v>
      </c>
      <c r="M46" s="15">
        <f t="shared" si="16"/>
        <v>0.6523032407407408</v>
      </c>
      <c r="N46" s="15">
        <f t="shared" si="16"/>
        <v>0.7127314814814815</v>
      </c>
      <c r="O46" s="15">
        <f t="shared" si="16"/>
        <v>0.8069560185185185</v>
      </c>
      <c r="P46" s="15">
        <f t="shared" si="16"/>
      </c>
      <c r="Q46" s="15">
        <f t="shared" si="16"/>
      </c>
      <c r="R46" s="15">
        <f t="shared" si="16"/>
      </c>
      <c r="S46" s="15">
        <f t="shared" si="16"/>
      </c>
      <c r="T46" s="15">
        <f t="shared" si="16"/>
        <v>0.8534606481481481</v>
      </c>
      <c r="U46" s="15">
        <f t="shared" si="16"/>
        <v>0.8787037037037038</v>
      </c>
      <c r="V46" s="15">
        <f>IF(W13="dnf","DNF",IF(W13="","",IF(W13&gt;$C$6,W13-$C$6,W13+$C$6)))</f>
        <v>0.9285416666666666</v>
      </c>
      <c r="W46" s="15">
        <f>IF(X13="dnf","DNF",IF(X13="","",IF(X13&gt;$C$6,X13-$C$6,X13+$C$6)))</f>
        <v>0.952800925925926</v>
      </c>
      <c r="X46" s="15">
        <f>IF(Y13="dnf","DNF",IF(Y13="","",IF(Y13&gt;$C$6,Y13-$C$6,Y13+$C$6)))</f>
        <v>0.9783333333333333</v>
      </c>
      <c r="Y46" s="15">
        <f t="shared" si="15"/>
        <v>0.9783333333333333</v>
      </c>
      <c r="Z46" s="15">
        <f t="shared" si="16"/>
      </c>
      <c r="AA46" s="15">
        <f t="shared" si="16"/>
      </c>
      <c r="AB46" s="15">
        <f t="shared" si="16"/>
      </c>
      <c r="AC46" s="15">
        <f t="shared" si="16"/>
      </c>
      <c r="AD46" s="15">
        <f t="shared" si="16"/>
      </c>
      <c r="AE46" s="15">
        <f t="shared" si="16"/>
        <v>0.9861111111111112</v>
      </c>
      <c r="AF46" s="97">
        <f t="shared" si="16"/>
      </c>
      <c r="AG46" s="15">
        <f t="shared" si="16"/>
      </c>
      <c r="AH46" s="15">
        <f t="shared" si="16"/>
      </c>
      <c r="AI46" s="15">
        <f t="shared" si="16"/>
      </c>
      <c r="AJ46" s="81">
        <f t="shared" si="16"/>
      </c>
      <c r="AK46" s="139">
        <f t="shared" si="3"/>
        <v>0.9861111111111112</v>
      </c>
      <c r="AL46" s="140">
        <f t="shared" si="4"/>
        <v>1</v>
      </c>
      <c r="AM46" s="140">
        <f t="shared" si="5"/>
        <v>10</v>
      </c>
      <c r="AN46" s="140">
        <f t="shared" si="6"/>
        <v>6</v>
      </c>
      <c r="AO46" s="140">
        <f t="shared" si="7"/>
        <v>3</v>
      </c>
      <c r="AP46" s="89">
        <f t="shared" si="8"/>
        <v>0</v>
      </c>
      <c r="AQ46" s="90">
        <f t="shared" si="9"/>
        <v>0</v>
      </c>
      <c r="AR46" s="90">
        <f t="shared" si="10"/>
        <v>0</v>
      </c>
      <c r="AS46" s="91">
        <f t="shared" si="11"/>
        <v>0</v>
      </c>
      <c r="AT46" s="227" t="str">
        <f>B46</f>
        <v>HOOKIPA</v>
      </c>
    </row>
    <row r="47" spans="1:46" ht="12.75" customHeight="1">
      <c r="A47" s="135">
        <v>7</v>
      </c>
      <c r="B47" s="14" t="str">
        <f t="shared" si="1"/>
        <v>ROCKET II</v>
      </c>
      <c r="C47" s="15">
        <f aca="true" t="shared" si="17" ref="C47:AJ47">IF(C14="dnf","DNF",IF(C14="","",IF(C14&gt;$C$6,C14-$C$6,C14+$C$6)))</f>
      </c>
      <c r="D47" s="15">
        <f t="shared" si="17"/>
        <v>0.016307870370370403</v>
      </c>
      <c r="E47" s="15">
        <f t="shared" si="17"/>
        <v>0.13187499999999996</v>
      </c>
      <c r="F47" s="15">
        <f t="shared" si="17"/>
        <v>0.2534375</v>
      </c>
      <c r="G47" s="15">
        <f t="shared" si="17"/>
        <v>0.32078703703703704</v>
      </c>
      <c r="H47" s="15">
        <f t="shared" si="17"/>
        <v>0.3796064814814816</v>
      </c>
      <c r="I47" s="15">
        <f t="shared" si="17"/>
        <v>0.43743055555555566</v>
      </c>
      <c r="J47" s="15">
        <f t="shared" si="17"/>
        <v>0.49766203703703704</v>
      </c>
      <c r="K47" s="15">
        <f t="shared" si="17"/>
        <v>0.5634837962962963</v>
      </c>
      <c r="L47" s="15">
        <f t="shared" si="17"/>
        <v>0.6116203703703704</v>
      </c>
      <c r="M47" s="15">
        <f>IF(M14="dnf","DNF",IF(M14="","",IF(M14&gt;$C$6,M14-$C$6,M14+$C$6)))</f>
        <v>0.6676157407407407</v>
      </c>
      <c r="N47" s="15">
        <f t="shared" si="17"/>
        <v>0.7436458333333333</v>
      </c>
      <c r="O47" s="15">
        <f t="shared" si="17"/>
        <v>0.8557986111111111</v>
      </c>
      <c r="P47" s="15">
        <f t="shared" si="17"/>
      </c>
      <c r="Q47" s="15">
        <f t="shared" si="17"/>
      </c>
      <c r="R47" s="15">
        <f t="shared" si="17"/>
      </c>
      <c r="S47" s="15">
        <f t="shared" si="17"/>
      </c>
      <c r="T47" s="15">
        <f t="shared" si="17"/>
        <v>0.8802199074074073</v>
      </c>
      <c r="U47" s="15">
        <f t="shared" si="17"/>
        <v>0.9037731481481481</v>
      </c>
      <c r="V47" s="15">
        <f t="shared" si="17"/>
        <v>0.9284837962962964</v>
      </c>
      <c r="W47" s="15">
        <f t="shared" si="17"/>
        <v>0.9525694444444444</v>
      </c>
      <c r="X47" s="15">
        <f t="shared" si="17"/>
        <v>0.9778935185185185</v>
      </c>
      <c r="Y47" s="15">
        <f t="shared" si="17"/>
      </c>
      <c r="Z47" s="15">
        <f t="shared" si="17"/>
      </c>
      <c r="AA47" s="15">
        <f t="shared" si="17"/>
      </c>
      <c r="AB47" s="15">
        <f t="shared" si="17"/>
      </c>
      <c r="AC47" s="15">
        <f t="shared" si="17"/>
      </c>
      <c r="AD47" s="15">
        <f t="shared" si="17"/>
      </c>
      <c r="AE47" s="15">
        <f t="shared" si="17"/>
        <v>0.9854166666666666</v>
      </c>
      <c r="AF47" s="97">
        <f t="shared" si="17"/>
      </c>
      <c r="AG47" s="15">
        <f t="shared" si="17"/>
      </c>
      <c r="AH47" s="15">
        <f t="shared" si="17"/>
      </c>
      <c r="AI47" s="15">
        <f t="shared" si="17"/>
      </c>
      <c r="AJ47" s="81">
        <f t="shared" si="17"/>
      </c>
      <c r="AK47" s="139">
        <f t="shared" si="3"/>
        <v>0.9854166666666666</v>
      </c>
      <c r="AL47" s="140">
        <f t="shared" si="4"/>
        <v>1</v>
      </c>
      <c r="AM47" s="140">
        <f t="shared" si="5"/>
        <v>10</v>
      </c>
      <c r="AN47" s="140">
        <f t="shared" si="6"/>
        <v>5</v>
      </c>
      <c r="AO47" s="140">
        <f t="shared" si="7"/>
        <v>3</v>
      </c>
      <c r="AP47" s="89">
        <f t="shared" si="8"/>
        <v>0</v>
      </c>
      <c r="AQ47" s="90">
        <f t="shared" si="9"/>
        <v>0</v>
      </c>
      <c r="AR47" s="90">
        <f t="shared" si="10"/>
        <v>0</v>
      </c>
      <c r="AS47" s="91">
        <f t="shared" si="11"/>
        <v>0</v>
      </c>
      <c r="AT47" s="110" t="str">
        <f t="shared" si="12"/>
        <v>ROCKET II</v>
      </c>
    </row>
    <row r="48" spans="1:46" ht="12.75" customHeight="1">
      <c r="A48" s="135">
        <v>8</v>
      </c>
      <c r="B48" s="14" t="str">
        <f t="shared" si="1"/>
        <v>CIRRUS</v>
      </c>
      <c r="C48" s="15">
        <f aca="true" t="shared" si="18" ref="C48:AJ48">IF(C15="dnf","DNF",IF(C15="","",IF(C15&gt;$C$6,C15-$C$6,C15+$C$6)))</f>
      </c>
      <c r="D48" s="15">
        <f t="shared" si="18"/>
        <v>0.015868055555555594</v>
      </c>
      <c r="E48" s="15">
        <f t="shared" si="18"/>
        <v>0.1370486111111111</v>
      </c>
      <c r="F48" s="15">
        <f t="shared" si="18"/>
        <v>0.25836805555555553</v>
      </c>
      <c r="G48" s="15">
        <f t="shared" si="18"/>
        <v>0.3305208333333334</v>
      </c>
      <c r="H48" s="15">
        <f t="shared" si="18"/>
        <v>0.3954861111111111</v>
      </c>
      <c r="I48" s="15">
        <f t="shared" si="18"/>
        <v>0.4532291666666667</v>
      </c>
      <c r="J48" s="15">
        <f t="shared" si="18"/>
        <v>0.5204861111111111</v>
      </c>
      <c r="K48" s="15">
        <f t="shared" si="18"/>
        <v>0.5746990740740741</v>
      </c>
      <c r="L48" s="15">
        <f t="shared" si="18"/>
        <v>0.6258680555555556</v>
      </c>
      <c r="M48" s="15">
        <f t="shared" si="18"/>
        <v>0.692662037037037</v>
      </c>
      <c r="N48" s="15">
        <f t="shared" si="18"/>
        <v>0.7688078703703705</v>
      </c>
      <c r="O48" s="15">
        <f t="shared" si="18"/>
        <v>0.8632175925925927</v>
      </c>
      <c r="P48" s="15">
        <f t="shared" si="18"/>
      </c>
      <c r="Q48" s="15">
        <f t="shared" si="18"/>
      </c>
      <c r="R48" s="15">
        <f t="shared" si="18"/>
      </c>
      <c r="S48" s="15">
        <f t="shared" si="18"/>
      </c>
      <c r="T48" s="15">
        <f t="shared" si="18"/>
        <v>0.8883217592592592</v>
      </c>
      <c r="U48" s="15">
        <f t="shared" si="18"/>
        <v>0.9140046296296296</v>
      </c>
      <c r="V48" s="15">
        <f t="shared" si="18"/>
        <v>0.9403472222222222</v>
      </c>
      <c r="W48" s="15">
        <f t="shared" si="18"/>
        <v>0.9655902777777778</v>
      </c>
      <c r="X48" s="15">
        <f t="shared" si="18"/>
        <v>0.9944560185185185</v>
      </c>
      <c r="Y48" s="15">
        <f t="shared" si="18"/>
      </c>
      <c r="Z48" s="15">
        <f t="shared" si="18"/>
      </c>
      <c r="AA48" s="15">
        <f t="shared" si="18"/>
      </c>
      <c r="AB48" s="15">
        <f t="shared" si="18"/>
      </c>
      <c r="AC48" s="15">
        <f t="shared" si="18"/>
      </c>
      <c r="AD48" s="15">
        <f t="shared" si="18"/>
      </c>
      <c r="AE48" s="15">
        <f t="shared" si="18"/>
      </c>
      <c r="AF48" s="97">
        <f t="shared" si="18"/>
      </c>
      <c r="AG48" s="15">
        <f t="shared" si="18"/>
      </c>
      <c r="AH48" s="15">
        <f t="shared" si="18"/>
      </c>
      <c r="AI48" s="15">
        <f t="shared" si="18"/>
      </c>
      <c r="AJ48" s="81">
        <f t="shared" si="18"/>
      </c>
      <c r="AK48" s="139">
        <f t="shared" si="3"/>
        <v>0.9944560185185185</v>
      </c>
      <c r="AL48" s="140">
        <f t="shared" si="4"/>
        <v>1</v>
      </c>
      <c r="AM48" s="140">
        <f t="shared" si="5"/>
        <v>10</v>
      </c>
      <c r="AN48" s="140">
        <f t="shared" si="6"/>
        <v>5</v>
      </c>
      <c r="AO48" s="140">
        <f t="shared" si="7"/>
        <v>2</v>
      </c>
      <c r="AP48" s="89">
        <f t="shared" si="8"/>
        <v>0</v>
      </c>
      <c r="AQ48" s="90">
        <f t="shared" si="9"/>
        <v>0</v>
      </c>
      <c r="AR48" s="90">
        <f t="shared" si="10"/>
        <v>0</v>
      </c>
      <c r="AS48" s="91">
        <f t="shared" si="11"/>
        <v>0</v>
      </c>
      <c r="AT48" s="110" t="str">
        <f t="shared" si="12"/>
        <v>CIRRUS</v>
      </c>
    </row>
    <row r="49" spans="1:46" ht="12.75" customHeight="1">
      <c r="A49" s="135">
        <v>9</v>
      </c>
      <c r="B49" s="14" t="str">
        <f t="shared" si="1"/>
        <v>MSF SPOLLETTA</v>
      </c>
      <c r="C49" s="15">
        <f aca="true" t="shared" si="19" ref="C49:AJ49">IF(C16="dnf","DNF",IF(C16="","",IF(C16&gt;$C$6,C16-$C$6,C16+$C$6)))</f>
      </c>
      <c r="D49" s="15">
        <f t="shared" si="19"/>
        <v>0.014814814814814836</v>
      </c>
      <c r="E49" s="15">
        <f t="shared" si="19"/>
        <v>0.13225694444444447</v>
      </c>
      <c r="F49" s="15">
        <f t="shared" si="19"/>
        <v>0.25815972222222217</v>
      </c>
      <c r="G49" s="15">
        <f t="shared" si="19"/>
        <v>0.329849537037037</v>
      </c>
      <c r="H49" s="15">
        <f t="shared" si="19"/>
        <v>0.39121527777777787</v>
      </c>
      <c r="I49" s="15">
        <f t="shared" si="19"/>
        <v>0.44983796296296286</v>
      </c>
      <c r="J49" s="15">
        <f t="shared" si="19"/>
        <v>0.5255092592592593</v>
      </c>
      <c r="K49" s="15">
        <f t="shared" si="19"/>
        <v>0.5774652777777778</v>
      </c>
      <c r="L49" s="15">
        <f t="shared" si="19"/>
        <v>0.6240856481481482</v>
      </c>
      <c r="M49" s="15">
        <f>IF(M16="dnf","DNF",IF(M16="","",IF(M16&gt;$C$6,M16-$C$6,M16+$C$6)))</f>
        <v>0.6909722222222222</v>
      </c>
      <c r="N49" s="15">
        <f t="shared" si="19"/>
        <v>0.7673842592592592</v>
      </c>
      <c r="O49" s="15">
        <f t="shared" si="19"/>
        <v>0.8651157407407408</v>
      </c>
      <c r="P49" s="15">
        <f t="shared" si="19"/>
      </c>
      <c r="Q49" s="15">
        <f t="shared" si="19"/>
      </c>
      <c r="R49" s="15">
        <f t="shared" si="19"/>
      </c>
      <c r="S49" s="15">
        <f t="shared" si="19"/>
      </c>
      <c r="T49" s="15">
        <f t="shared" si="19"/>
        <v>0.8909953703703704</v>
      </c>
      <c r="U49" s="15">
        <f t="shared" si="19"/>
        <v>0.9162268518518519</v>
      </c>
      <c r="V49" s="15">
        <f t="shared" si="19"/>
        <v>0.9419212962962964</v>
      </c>
      <c r="W49" s="15">
        <f t="shared" si="19"/>
        <v>0.9642939814814815</v>
      </c>
      <c r="X49" s="15">
        <f t="shared" si="19"/>
        <v>0.9906712962962962</v>
      </c>
      <c r="Y49" s="15">
        <f t="shared" si="19"/>
      </c>
      <c r="Z49" s="15">
        <f t="shared" si="19"/>
      </c>
      <c r="AA49" s="15">
        <f t="shared" si="19"/>
      </c>
      <c r="AB49" s="15">
        <f t="shared" si="19"/>
      </c>
      <c r="AC49" s="15">
        <f t="shared" si="19"/>
      </c>
      <c r="AD49" s="15">
        <f t="shared" si="19"/>
      </c>
      <c r="AE49" s="15">
        <f t="shared" si="19"/>
        <v>0.9986111111111111</v>
      </c>
      <c r="AF49" s="97">
        <f t="shared" si="19"/>
      </c>
      <c r="AG49" s="15">
        <f t="shared" si="19"/>
      </c>
      <c r="AH49" s="15">
        <f t="shared" si="19"/>
      </c>
      <c r="AI49" s="15">
        <f t="shared" si="19"/>
      </c>
      <c r="AJ49" s="81">
        <f t="shared" si="19"/>
      </c>
      <c r="AK49" s="139">
        <f t="shared" si="3"/>
        <v>0.9986111111111111</v>
      </c>
      <c r="AL49" s="140">
        <f t="shared" si="4"/>
        <v>1</v>
      </c>
      <c r="AM49" s="140">
        <f t="shared" si="5"/>
        <v>10</v>
      </c>
      <c r="AN49" s="140">
        <f t="shared" si="6"/>
        <v>5</v>
      </c>
      <c r="AO49" s="140">
        <f t="shared" si="7"/>
        <v>3</v>
      </c>
      <c r="AP49" s="89">
        <f t="shared" si="8"/>
        <v>0</v>
      </c>
      <c r="AQ49" s="90">
        <f t="shared" si="9"/>
        <v>0</v>
      </c>
      <c r="AR49" s="90">
        <f t="shared" si="10"/>
        <v>0</v>
      </c>
      <c r="AS49" s="91">
        <f t="shared" si="11"/>
        <v>0</v>
      </c>
      <c r="AT49" s="110" t="str">
        <f t="shared" si="12"/>
        <v>MSF SPOLLETTA</v>
      </c>
    </row>
    <row r="50" spans="1:46" ht="12.75" customHeight="1">
      <c r="A50" s="135">
        <v>10</v>
      </c>
      <c r="B50" s="14" t="str">
        <f t="shared" si="1"/>
        <v>BORA</v>
      </c>
      <c r="C50" s="15">
        <f aca="true" t="shared" si="20" ref="C50:AJ50">IF(C17="dnf","DNF",IF(C17="","",IF(C17&gt;$C$6,C17-$C$6,C17+$C$6)))</f>
      </c>
      <c r="D50" s="15">
        <f t="shared" si="20"/>
        <v>0.017291666666666594</v>
      </c>
      <c r="E50" s="15">
        <f t="shared" si="20"/>
        <v>0.13604166666666673</v>
      </c>
      <c r="F50" s="15">
        <f t="shared" si="20"/>
        <v>0.2581944444444444</v>
      </c>
      <c r="G50" s="15">
        <f t="shared" si="20"/>
        <v>0.32829861111111114</v>
      </c>
      <c r="H50" s="15">
        <f t="shared" si="20"/>
        <v>0.39537037037037026</v>
      </c>
      <c r="I50" s="15">
        <f t="shared" si="20"/>
        <v>0.4534490740740741</v>
      </c>
      <c r="J50" s="15">
        <f t="shared" si="20"/>
        <v>0.5279513888888889</v>
      </c>
      <c r="K50" s="15">
        <f t="shared" si="20"/>
        <v>0.5856365740740741</v>
      </c>
      <c r="L50" s="15">
        <f t="shared" si="20"/>
        <v>0.6366435185185185</v>
      </c>
      <c r="M50" s="15">
        <f t="shared" si="20"/>
        <v>0.7004050925925925</v>
      </c>
      <c r="N50" s="15">
        <f t="shared" si="20"/>
        <v>0.7830092592592592</v>
      </c>
      <c r="O50" s="15">
        <f t="shared" si="20"/>
        <v>0.8714236111111111</v>
      </c>
      <c r="P50" s="15">
        <f t="shared" si="20"/>
      </c>
      <c r="Q50" s="15">
        <f t="shared" si="20"/>
      </c>
      <c r="R50" s="15">
        <f t="shared" si="20"/>
      </c>
      <c r="S50" s="15">
        <f t="shared" si="20"/>
      </c>
      <c r="T50" s="15">
        <f t="shared" si="20"/>
        <v>0.8950462962962964</v>
      </c>
      <c r="U50" s="15">
        <f t="shared" si="20"/>
        <v>0.9217361111111111</v>
      </c>
      <c r="V50" s="15">
        <f t="shared" si="20"/>
        <v>0.9476273148148149</v>
      </c>
      <c r="W50" s="15">
        <f t="shared" si="20"/>
        <v>0.9705324074074073</v>
      </c>
      <c r="X50" s="15">
        <f t="shared" si="20"/>
        <v>0.9960416666666667</v>
      </c>
      <c r="Y50" s="15">
        <f t="shared" si="20"/>
      </c>
      <c r="Z50" s="15">
        <f t="shared" si="20"/>
      </c>
      <c r="AA50" s="15">
        <f t="shared" si="20"/>
      </c>
      <c r="AB50" s="15">
        <f t="shared" si="20"/>
      </c>
      <c r="AC50" s="15">
        <f t="shared" si="20"/>
      </c>
      <c r="AD50" s="15">
        <f t="shared" si="20"/>
      </c>
      <c r="AE50" s="15">
        <f t="shared" si="20"/>
      </c>
      <c r="AF50" s="97">
        <f t="shared" si="20"/>
      </c>
      <c r="AG50" s="15">
        <f t="shared" si="20"/>
      </c>
      <c r="AH50" s="15">
        <f t="shared" si="20"/>
      </c>
      <c r="AI50" s="15">
        <f t="shared" si="20"/>
      </c>
      <c r="AJ50" s="81">
        <f t="shared" si="20"/>
      </c>
      <c r="AK50" s="139">
        <f t="shared" si="3"/>
        <v>0.9960416666666667</v>
      </c>
      <c r="AL50" s="140">
        <f t="shared" si="4"/>
        <v>1</v>
      </c>
      <c r="AM50" s="140">
        <f t="shared" si="5"/>
        <v>10</v>
      </c>
      <c r="AN50" s="140">
        <f t="shared" si="6"/>
        <v>5</v>
      </c>
      <c r="AO50" s="140">
        <f t="shared" si="7"/>
        <v>2</v>
      </c>
      <c r="AP50" s="89">
        <f t="shared" si="8"/>
        <v>0</v>
      </c>
      <c r="AQ50" s="90">
        <f t="shared" si="9"/>
        <v>0</v>
      </c>
      <c r="AR50" s="90">
        <f t="shared" si="10"/>
        <v>0</v>
      </c>
      <c r="AS50" s="91">
        <f t="shared" si="11"/>
        <v>0</v>
      </c>
      <c r="AT50" s="110" t="str">
        <f t="shared" si="12"/>
        <v>BORA</v>
      </c>
    </row>
    <row r="51" spans="1:46" ht="12.75" customHeight="1">
      <c r="A51" s="135">
        <v>11</v>
      </c>
      <c r="B51" s="14" t="str">
        <f t="shared" si="1"/>
        <v>JALECO</v>
      </c>
      <c r="C51" s="15">
        <f aca="true" t="shared" si="21" ref="C51:AJ51">IF(C18="dnf","DNF",IF(C18="","",IF(C18&gt;$C$6,C18-$C$6,C18+$C$6)))</f>
      </c>
      <c r="D51" s="15">
        <f t="shared" si="21"/>
        <v>0.016099537037037037</v>
      </c>
      <c r="E51" s="15">
        <f t="shared" si="21"/>
        <v>0.1358680555555556</v>
      </c>
      <c r="F51" s="15">
        <f t="shared" si="21"/>
        <v>0.2636805555555556</v>
      </c>
      <c r="G51" s="15">
        <f t="shared" si="21"/>
        <v>0.3403356481481481</v>
      </c>
      <c r="H51" s="15">
        <f t="shared" si="21"/>
        <v>0.41055555555555545</v>
      </c>
      <c r="I51" s="15">
        <f t="shared" si="21"/>
        <v>0.469849537037037</v>
      </c>
      <c r="J51" s="15">
        <f t="shared" si="21"/>
        <v>0.5340856481481482</v>
      </c>
      <c r="K51" s="15">
        <f t="shared" si="21"/>
        <v>0.5880787037037037</v>
      </c>
      <c r="L51" s="15">
        <f t="shared" si="21"/>
        <v>0.6454861111111111</v>
      </c>
      <c r="M51" s="15">
        <f t="shared" si="21"/>
        <v>0.7116898148148149</v>
      </c>
      <c r="N51" s="15">
        <f t="shared" si="21"/>
        <v>0.8138194444444444</v>
      </c>
      <c r="O51" s="15">
        <f t="shared" si="21"/>
        <v>0.8795717592592593</v>
      </c>
      <c r="P51" s="15">
        <f t="shared" si="21"/>
      </c>
      <c r="Q51" s="15">
        <f t="shared" si="21"/>
      </c>
      <c r="R51" s="15">
        <f t="shared" si="21"/>
      </c>
      <c r="S51" s="15">
        <f t="shared" si="21"/>
      </c>
      <c r="T51" s="15">
        <f t="shared" si="21"/>
        <v>0.9059606481481481</v>
      </c>
      <c r="U51" s="15">
        <f t="shared" si="21"/>
        <v>0.9323958333333333</v>
      </c>
      <c r="V51" s="15">
        <f t="shared" si="21"/>
        <v>0.9590624999999999</v>
      </c>
      <c r="W51" s="15">
        <f t="shared" si="21"/>
        <v>0.9893402777777778</v>
      </c>
      <c r="X51" s="15">
        <f t="shared" si="21"/>
      </c>
      <c r="Y51" s="15">
        <f t="shared" si="21"/>
      </c>
      <c r="Z51" s="15">
        <f t="shared" si="21"/>
      </c>
      <c r="AA51" s="15">
        <f t="shared" si="21"/>
      </c>
      <c r="AB51" s="15">
        <f t="shared" si="21"/>
      </c>
      <c r="AC51" s="15">
        <f t="shared" si="21"/>
      </c>
      <c r="AD51" s="15">
        <f t="shared" si="21"/>
      </c>
      <c r="AE51" s="15">
        <f t="shared" si="21"/>
        <v>0.9979166666666666</v>
      </c>
      <c r="AF51" s="97">
        <f t="shared" si="21"/>
      </c>
      <c r="AG51" s="15">
        <f t="shared" si="21"/>
      </c>
      <c r="AH51" s="15">
        <f t="shared" si="21"/>
      </c>
      <c r="AI51" s="15">
        <f t="shared" si="21"/>
      </c>
      <c r="AJ51" s="81">
        <f t="shared" si="21"/>
      </c>
      <c r="AK51" s="139">
        <f t="shared" si="3"/>
        <v>0.9979166666666666</v>
      </c>
      <c r="AL51" s="140">
        <f t="shared" si="4"/>
        <v>1</v>
      </c>
      <c r="AM51" s="140">
        <f t="shared" si="5"/>
        <v>10</v>
      </c>
      <c r="AN51" s="140">
        <f t="shared" si="6"/>
        <v>4</v>
      </c>
      <c r="AO51" s="140">
        <f t="shared" si="7"/>
        <v>3</v>
      </c>
      <c r="AP51" s="89">
        <f t="shared" si="8"/>
        <v>0</v>
      </c>
      <c r="AQ51" s="90">
        <f t="shared" si="9"/>
        <v>0</v>
      </c>
      <c r="AR51" s="90">
        <f t="shared" si="10"/>
        <v>0</v>
      </c>
      <c r="AS51" s="91">
        <f t="shared" si="11"/>
        <v>0</v>
      </c>
      <c r="AT51" s="110" t="str">
        <f t="shared" si="12"/>
        <v>JALECO</v>
      </c>
    </row>
    <row r="52" spans="1:46" ht="12.75" customHeight="1">
      <c r="A52" s="135">
        <v>12</v>
      </c>
      <c r="B52" s="14" t="str">
        <f t="shared" si="1"/>
        <v>ROBIN HOOD</v>
      </c>
      <c r="C52" s="15">
        <f aca="true" t="shared" si="22" ref="C52:AJ52">IF(C19="dnf","DNF",IF(C19="","",IF(C19&gt;$C$6,C19-$C$6,C19+$C$6)))</f>
      </c>
      <c r="D52" s="15">
        <f t="shared" si="22"/>
        <v>0.01707175925925919</v>
      </c>
      <c r="E52" s="15">
        <f t="shared" si="22"/>
        <v>0.13501157407407405</v>
      </c>
      <c r="F52" s="15">
        <f t="shared" si="22"/>
        <v>0.2632754629629629</v>
      </c>
      <c r="G52" s="15">
        <f t="shared" si="22"/>
        <v>0.338425925925926</v>
      </c>
      <c r="H52" s="15">
        <f t="shared" si="22"/>
        <v>0.4034606481481481</v>
      </c>
      <c r="I52" s="15">
        <f t="shared" si="22"/>
        <v>0.46783564814814815</v>
      </c>
      <c r="J52" s="15">
        <f t="shared" si="22"/>
        <v>0.5360300925925926</v>
      </c>
      <c r="K52" s="15">
        <f t="shared" si="22"/>
        <v>0.5914699074074075</v>
      </c>
      <c r="L52" s="15">
        <f t="shared" si="22"/>
        <v>0.6433564814814815</v>
      </c>
      <c r="M52" s="15">
        <f t="shared" si="22"/>
        <v>0.7291203703703704</v>
      </c>
      <c r="N52" s="15">
        <f t="shared" si="22"/>
        <v>0.8549768518518519</v>
      </c>
      <c r="O52" s="15">
        <f t="shared" si="22"/>
        <v>0.913148148148148</v>
      </c>
      <c r="P52" s="15">
        <f t="shared" si="22"/>
      </c>
      <c r="Q52" s="15">
        <f t="shared" si="22"/>
      </c>
      <c r="R52" s="15">
        <f t="shared" si="22"/>
      </c>
      <c r="S52" s="15">
        <f t="shared" si="22"/>
      </c>
      <c r="T52" s="15">
        <f t="shared" si="22"/>
        <v>0.9404282407407407</v>
      </c>
      <c r="U52" s="15">
        <f t="shared" si="22"/>
        <v>0.9645023148148149</v>
      </c>
      <c r="V52" s="15">
        <f t="shared" si="22"/>
        <v>0.9937962962962963</v>
      </c>
      <c r="W52" s="15">
        <f t="shared" si="22"/>
      </c>
      <c r="X52" s="15">
        <f t="shared" si="22"/>
      </c>
      <c r="Y52" s="15">
        <f t="shared" si="22"/>
      </c>
      <c r="Z52" s="15">
        <f t="shared" si="22"/>
      </c>
      <c r="AA52" s="15">
        <f t="shared" si="22"/>
      </c>
      <c r="AB52" s="15">
        <f t="shared" si="22"/>
      </c>
      <c r="AC52" s="15">
        <f t="shared" si="22"/>
      </c>
      <c r="AD52" s="15">
        <f t="shared" si="22"/>
      </c>
      <c r="AE52" s="15">
        <f t="shared" si="22"/>
      </c>
      <c r="AF52" s="97">
        <f t="shared" si="22"/>
      </c>
      <c r="AG52" s="15">
        <f t="shared" si="22"/>
      </c>
      <c r="AH52" s="15">
        <f t="shared" si="22"/>
      </c>
      <c r="AI52" s="15">
        <f t="shared" si="22"/>
      </c>
      <c r="AJ52" s="81">
        <f t="shared" si="22"/>
      </c>
      <c r="AK52" s="139">
        <f t="shared" si="3"/>
        <v>0.9937962962962963</v>
      </c>
      <c r="AL52" s="140">
        <f t="shared" si="4"/>
        <v>1</v>
      </c>
      <c r="AM52" s="140">
        <f t="shared" si="5"/>
        <v>10</v>
      </c>
      <c r="AN52" s="140">
        <f t="shared" si="6"/>
        <v>3</v>
      </c>
      <c r="AO52" s="140">
        <f t="shared" si="7"/>
        <v>2</v>
      </c>
      <c r="AP52" s="89">
        <f t="shared" si="8"/>
        <v>0</v>
      </c>
      <c r="AQ52" s="90">
        <f t="shared" si="9"/>
        <v>0</v>
      </c>
      <c r="AR52" s="90">
        <f t="shared" si="10"/>
        <v>0</v>
      </c>
      <c r="AS52" s="91">
        <f t="shared" si="11"/>
        <v>0</v>
      </c>
      <c r="AT52" s="110" t="str">
        <f t="shared" si="12"/>
        <v>ROBIN HOOD</v>
      </c>
    </row>
    <row r="53" spans="1:46" ht="12.75" customHeight="1">
      <c r="A53" s="135">
        <v>13</v>
      </c>
      <c r="B53" s="14" t="str">
        <f t="shared" si="1"/>
        <v>OS PIRATA</v>
      </c>
      <c r="C53" s="15">
        <f aca="true" t="shared" si="23" ref="C53:AJ53">IF(C20="dnf","DNF",IF(C20="","",IF(C20&gt;$C$6,C20-$C$6,C20+$C$6)))</f>
      </c>
      <c r="D53" s="15">
        <f t="shared" si="23"/>
        <v>0.019560185185185208</v>
      </c>
      <c r="E53" s="15">
        <f t="shared" si="23"/>
        <v>0.1478356481481481</v>
      </c>
      <c r="F53" s="15">
        <f t="shared" si="23"/>
        <v>0.2775694444444444</v>
      </c>
      <c r="G53" s="15">
        <f t="shared" si="23"/>
        <v>0.35516203703703697</v>
      </c>
      <c r="H53" s="15">
        <f t="shared" si="23"/>
        <v>0.4167476851851851</v>
      </c>
      <c r="I53" s="15">
        <f t="shared" si="23"/>
        <v>0.48201388888888896</v>
      </c>
      <c r="J53" s="15">
        <f t="shared" si="23"/>
        <v>0.547974537037037</v>
      </c>
      <c r="K53" s="15">
        <f t="shared" si="23"/>
        <v>0.6052546296296296</v>
      </c>
      <c r="L53" s="15" t="str">
        <f t="shared" si="23"/>
        <v>DNF</v>
      </c>
      <c r="M53" s="15">
        <f t="shared" si="23"/>
      </c>
      <c r="N53" s="15">
        <f t="shared" si="23"/>
      </c>
      <c r="O53" s="15">
        <f t="shared" si="23"/>
      </c>
      <c r="P53" s="15">
        <f t="shared" si="23"/>
      </c>
      <c r="Q53" s="15">
        <f t="shared" si="23"/>
      </c>
      <c r="R53" s="15">
        <f t="shared" si="23"/>
      </c>
      <c r="S53" s="15">
        <f t="shared" si="23"/>
      </c>
      <c r="T53" s="15">
        <f t="shared" si="23"/>
      </c>
      <c r="U53" s="15">
        <f t="shared" si="23"/>
      </c>
      <c r="V53" s="15">
        <f t="shared" si="23"/>
      </c>
      <c r="W53" s="15">
        <f t="shared" si="23"/>
      </c>
      <c r="X53" s="15">
        <f t="shared" si="23"/>
      </c>
      <c r="Y53" s="15">
        <f t="shared" si="23"/>
      </c>
      <c r="Z53" s="15">
        <f t="shared" si="23"/>
      </c>
      <c r="AA53" s="15">
        <f t="shared" si="23"/>
      </c>
      <c r="AB53" s="15">
        <f t="shared" si="23"/>
      </c>
      <c r="AC53" s="15">
        <f t="shared" si="23"/>
      </c>
      <c r="AD53" s="15">
        <f t="shared" si="23"/>
      </c>
      <c r="AE53" s="15">
        <f t="shared" si="23"/>
      </c>
      <c r="AF53" s="97">
        <f t="shared" si="23"/>
      </c>
      <c r="AG53" s="15">
        <f t="shared" si="23"/>
      </c>
      <c r="AH53" s="15">
        <f t="shared" si="23"/>
      </c>
      <c r="AI53" s="15">
        <f t="shared" si="23"/>
      </c>
      <c r="AJ53" s="81">
        <f t="shared" si="23"/>
      </c>
      <c r="AK53" s="139">
        <f t="shared" si="3"/>
        <v>0.6052546296296296</v>
      </c>
      <c r="AL53" s="140">
        <f t="shared" si="4"/>
        <v>1</v>
      </c>
      <c r="AM53" s="140">
        <f t="shared" si="5"/>
        <v>6</v>
      </c>
      <c r="AN53" s="140">
        <f t="shared" si="6"/>
        <v>0</v>
      </c>
      <c r="AO53" s="140">
        <f t="shared" si="7"/>
        <v>2</v>
      </c>
      <c r="AP53" s="89">
        <f t="shared" si="8"/>
        <v>0</v>
      </c>
      <c r="AQ53" s="90">
        <f t="shared" si="9"/>
        <v>0</v>
      </c>
      <c r="AR53" s="90">
        <f t="shared" si="10"/>
        <v>0</v>
      </c>
      <c r="AS53" s="91">
        <f t="shared" si="11"/>
        <v>0</v>
      </c>
      <c r="AT53" s="110" t="str">
        <f t="shared" si="12"/>
        <v>OS PIRATA</v>
      </c>
    </row>
    <row r="54" spans="1:46" ht="12.75" customHeight="1">
      <c r="A54" s="135">
        <v>14</v>
      </c>
      <c r="B54" s="14" t="str">
        <f t="shared" si="1"/>
        <v>PTCHOCO</v>
      </c>
      <c r="C54" s="15">
        <f aca="true" t="shared" si="24" ref="C54:AJ54">IF(C21="dnf","DNF",IF(C21="","",IF(C21&gt;$C$6,C21-$C$6,C21+$C$6)))</f>
      </c>
      <c r="D54" s="15">
        <f t="shared" si="24"/>
        <v>0.019282407407407387</v>
      </c>
      <c r="E54" s="15">
        <f t="shared" si="24"/>
        <v>0.14224537037037044</v>
      </c>
      <c r="F54" s="15">
        <f t="shared" si="24"/>
        <v>0.2735185185185185</v>
      </c>
      <c r="G54" s="15">
        <f t="shared" si="24"/>
        <v>0.3538310185185186</v>
      </c>
      <c r="H54" s="15">
        <f t="shared" si="24"/>
        <v>0.4179976851851852</v>
      </c>
      <c r="I54" s="15">
        <f t="shared" si="24"/>
        <v>0.48605324074074074</v>
      </c>
      <c r="J54" s="15">
        <f t="shared" si="24"/>
        <v>0.5502893518518519</v>
      </c>
      <c r="K54" s="15">
        <f t="shared" si="24"/>
        <v>0.6096412037037037</v>
      </c>
      <c r="L54" s="15">
        <f t="shared" si="24"/>
        <v>0.6798726851851852</v>
      </c>
      <c r="M54" s="15">
        <f t="shared" si="24"/>
        <v>0.7533333333333334</v>
      </c>
      <c r="N54" s="15">
        <f t="shared" si="24"/>
        <v>0.8586342592592593</v>
      </c>
      <c r="O54" s="15">
        <f t="shared" si="24"/>
        <v>0.9199884259259259</v>
      </c>
      <c r="P54" s="15">
        <f t="shared" si="24"/>
      </c>
      <c r="Q54" s="15">
        <f t="shared" si="24"/>
      </c>
      <c r="R54" s="15">
        <f t="shared" si="24"/>
      </c>
      <c r="S54" s="15">
        <f t="shared" si="24"/>
      </c>
      <c r="T54" s="15">
        <f t="shared" si="24"/>
        <v>0.9485532407407407</v>
      </c>
      <c r="U54" s="15">
        <f t="shared" si="24"/>
        <v>0.9751273148148147</v>
      </c>
      <c r="V54" s="15">
        <f t="shared" si="24"/>
      </c>
      <c r="W54" s="15">
        <f t="shared" si="24"/>
      </c>
      <c r="X54" s="15">
        <f t="shared" si="24"/>
      </c>
      <c r="Y54" s="15">
        <f t="shared" si="24"/>
      </c>
      <c r="Z54" s="15">
        <f t="shared" si="24"/>
      </c>
      <c r="AA54" s="15">
        <f t="shared" si="24"/>
      </c>
      <c r="AB54" s="15">
        <f t="shared" si="24"/>
      </c>
      <c r="AC54" s="15">
        <f t="shared" si="24"/>
      </c>
      <c r="AD54" s="15">
        <f t="shared" si="24"/>
      </c>
      <c r="AE54" s="15">
        <f t="shared" si="24"/>
        <v>0.9840277777777777</v>
      </c>
      <c r="AF54" s="97">
        <f t="shared" si="24"/>
      </c>
      <c r="AG54" s="15">
        <f t="shared" si="24"/>
      </c>
      <c r="AH54" s="15">
        <f t="shared" si="24"/>
      </c>
      <c r="AI54" s="15">
        <f t="shared" si="24"/>
      </c>
      <c r="AJ54" s="81">
        <f t="shared" si="24"/>
      </c>
      <c r="AK54" s="139">
        <f t="shared" si="3"/>
        <v>0.9840277777777777</v>
      </c>
      <c r="AL54" s="140">
        <f t="shared" si="4"/>
        <v>1</v>
      </c>
      <c r="AM54" s="140">
        <f t="shared" si="5"/>
        <v>10</v>
      </c>
      <c r="AN54" s="140">
        <f t="shared" si="6"/>
        <v>2</v>
      </c>
      <c r="AO54" s="140">
        <f t="shared" si="7"/>
        <v>3</v>
      </c>
      <c r="AP54" s="89">
        <f t="shared" si="8"/>
        <v>0</v>
      </c>
      <c r="AQ54" s="90">
        <f t="shared" si="9"/>
        <v>0</v>
      </c>
      <c r="AR54" s="90">
        <f t="shared" si="10"/>
        <v>0</v>
      </c>
      <c r="AS54" s="91">
        <f t="shared" si="11"/>
        <v>0</v>
      </c>
      <c r="AT54" s="110" t="str">
        <f t="shared" si="12"/>
        <v>PTCHOCO</v>
      </c>
    </row>
    <row r="55" spans="1:46" ht="12.75" customHeight="1">
      <c r="A55" s="135">
        <v>15</v>
      </c>
      <c r="B55" s="14" t="str">
        <f t="shared" si="1"/>
        <v>KAUAI</v>
      </c>
      <c r="C55" s="15">
        <f aca="true" t="shared" si="25" ref="C55:AJ55">IF(C22="dnf","DNF",IF(C22="","",IF(C22&gt;$C$6,C22-$C$6,C22+$C$6)))</f>
      </c>
      <c r="D55" s="15">
        <f t="shared" si="25"/>
        <v>0.022222222222222254</v>
      </c>
      <c r="E55" s="15">
        <f t="shared" si="25"/>
        <v>0.15994212962962961</v>
      </c>
      <c r="F55" s="15">
        <f t="shared" si="25"/>
        <v>0.3184027777777777</v>
      </c>
      <c r="G55" s="15">
        <f t="shared" si="25"/>
        <v>0.3907291666666667</v>
      </c>
      <c r="H55" s="15">
        <f t="shared" si="25"/>
        <v>0.44969907407407417</v>
      </c>
      <c r="I55" s="15">
        <f t="shared" si="25"/>
        <v>0.5102662037037037</v>
      </c>
      <c r="J55" s="15">
        <f t="shared" si="25"/>
        <v>0.5687847222222222</v>
      </c>
      <c r="K55" s="15">
        <f t="shared" si="25"/>
        <v>0.6312037037037037</v>
      </c>
      <c r="L55" s="15">
        <f t="shared" si="25"/>
        <v>0.6983796296296296</v>
      </c>
      <c r="M55" s="15">
        <f t="shared" si="25"/>
        <v>0.7739004629629629</v>
      </c>
      <c r="N55" s="15">
        <f t="shared" si="25"/>
      </c>
      <c r="O55" s="15">
        <f t="shared" si="25"/>
      </c>
      <c r="P55" s="15">
        <f t="shared" si="25"/>
      </c>
      <c r="Q55" s="15">
        <f t="shared" si="25"/>
      </c>
      <c r="R55" s="15">
        <f t="shared" si="25"/>
      </c>
      <c r="S55" s="15">
        <f t="shared" si="25"/>
      </c>
      <c r="T55" s="15">
        <f t="shared" si="25"/>
        <v>0.8282175925925925</v>
      </c>
      <c r="U55" s="15">
        <f t="shared" si="25"/>
        <v>0.8724652777777777</v>
      </c>
      <c r="V55" s="15">
        <f t="shared" si="25"/>
        <v>0.899513888888889</v>
      </c>
      <c r="W55" s="15">
        <f t="shared" si="25"/>
        <v>0.9308564814814815</v>
      </c>
      <c r="X55" s="15">
        <f t="shared" si="25"/>
        <v>0.9592824074074073</v>
      </c>
      <c r="Y55" s="15">
        <f t="shared" si="25"/>
        <v>0.9901041666666666</v>
      </c>
      <c r="Z55" s="15">
        <f t="shared" si="25"/>
      </c>
      <c r="AA55" s="15">
        <f t="shared" si="25"/>
      </c>
      <c r="AB55" s="15">
        <f t="shared" si="25"/>
      </c>
      <c r="AC55" s="15">
        <f t="shared" si="25"/>
      </c>
      <c r="AD55" s="15">
        <f t="shared" si="25"/>
      </c>
      <c r="AE55" s="15">
        <f t="shared" si="25"/>
      </c>
      <c r="AF55" s="97">
        <f t="shared" si="25"/>
      </c>
      <c r="AG55" s="15">
        <f t="shared" si="25"/>
      </c>
      <c r="AH55" s="15">
        <f t="shared" si="25"/>
      </c>
      <c r="AI55" s="15">
        <f t="shared" si="25"/>
      </c>
      <c r="AJ55" s="81">
        <f t="shared" si="25"/>
      </c>
      <c r="AK55" s="139">
        <f t="shared" si="3"/>
        <v>0.9901041666666666</v>
      </c>
      <c r="AL55" s="140">
        <f t="shared" si="4"/>
        <v>1</v>
      </c>
      <c r="AM55" s="140">
        <f t="shared" si="5"/>
        <v>8</v>
      </c>
      <c r="AN55" s="140">
        <f t="shared" si="6"/>
        <v>6</v>
      </c>
      <c r="AO55" s="140">
        <f t="shared" si="7"/>
        <v>2</v>
      </c>
      <c r="AP55" s="89">
        <f t="shared" si="8"/>
        <v>0</v>
      </c>
      <c r="AQ55" s="90">
        <f t="shared" si="9"/>
        <v>0</v>
      </c>
      <c r="AR55" s="90">
        <f t="shared" si="10"/>
        <v>0</v>
      </c>
      <c r="AS55" s="91">
        <f t="shared" si="11"/>
        <v>0</v>
      </c>
      <c r="AT55" s="110" t="str">
        <f t="shared" si="12"/>
        <v>KAUAI</v>
      </c>
    </row>
    <row r="56" spans="1:46" ht="12.75" customHeight="1">
      <c r="A56" s="135">
        <v>16</v>
      </c>
      <c r="B56" s="14" t="str">
        <f t="shared" si="1"/>
        <v>VESPER</v>
      </c>
      <c r="C56" s="15">
        <f aca="true" t="shared" si="26" ref="C56:AJ56">IF(C23="dnf","DNF",IF(C23="","",IF(C23&gt;$C$6,C23-$C$6,C23+$C$6)))</f>
      </c>
      <c r="D56" s="15">
        <f t="shared" si="26"/>
        <v>0.018564814814814867</v>
      </c>
      <c r="E56" s="15">
        <f t="shared" si="26"/>
        <v>0.16131944444444446</v>
      </c>
      <c r="F56" s="15">
        <f t="shared" si="26"/>
        <v>0.3381712962962963</v>
      </c>
      <c r="G56" s="15">
        <f t="shared" si="26"/>
        <v>0.4130324074074073</v>
      </c>
      <c r="H56" s="15">
        <f t="shared" si="26"/>
        <v>0.4857060185185186</v>
      </c>
      <c r="I56" s="15">
        <f t="shared" si="26"/>
        <v>0.5626967592592592</v>
      </c>
      <c r="J56" s="15">
        <f t="shared" si="26"/>
        <v>0.6299074074074074</v>
      </c>
      <c r="K56" s="15">
        <f t="shared" si="26"/>
        <v>0.7150231481481482</v>
      </c>
      <c r="L56" s="15">
        <f t="shared" si="26"/>
        <v>0.7195370370370371</v>
      </c>
      <c r="M56" s="15">
        <f t="shared" si="26"/>
        <v>0.9083912037037036</v>
      </c>
      <c r="N56" s="15">
        <f t="shared" si="26"/>
      </c>
      <c r="O56" s="15">
        <f t="shared" si="26"/>
      </c>
      <c r="P56" s="15">
        <f t="shared" si="26"/>
      </c>
      <c r="Q56" s="15">
        <f t="shared" si="26"/>
      </c>
      <c r="R56" s="15">
        <f t="shared" si="26"/>
      </c>
      <c r="S56" s="15">
        <f t="shared" si="26"/>
      </c>
      <c r="T56" s="15">
        <f t="shared" si="26"/>
        <v>0.9369444444444444</v>
      </c>
      <c r="U56" s="15">
        <f t="shared" si="26"/>
        <v>0.9625347222222222</v>
      </c>
      <c r="V56" s="15">
        <f t="shared" si="26"/>
        <v>0.9947222222222223</v>
      </c>
      <c r="W56" s="15">
        <f t="shared" si="26"/>
      </c>
      <c r="X56" s="15">
        <f t="shared" si="26"/>
      </c>
      <c r="Y56" s="15">
        <f t="shared" si="26"/>
      </c>
      <c r="Z56" s="15">
        <f t="shared" si="26"/>
      </c>
      <c r="AA56" s="15">
        <f t="shared" si="26"/>
      </c>
      <c r="AB56" s="15">
        <f t="shared" si="26"/>
      </c>
      <c r="AC56" s="15">
        <f t="shared" si="26"/>
      </c>
      <c r="AD56" s="15">
        <f t="shared" si="26"/>
      </c>
      <c r="AE56" s="15">
        <f t="shared" si="26"/>
      </c>
      <c r="AF56" s="97">
        <f t="shared" si="26"/>
      </c>
      <c r="AG56" s="15">
        <f t="shared" si="26"/>
      </c>
      <c r="AH56" s="15">
        <f t="shared" si="26"/>
      </c>
      <c r="AI56" s="15">
        <f t="shared" si="26"/>
      </c>
      <c r="AJ56" s="81">
        <f t="shared" si="26"/>
      </c>
      <c r="AK56" s="139">
        <f t="shared" si="3"/>
        <v>0.9947222222222223</v>
      </c>
      <c r="AL56" s="140">
        <f t="shared" si="4"/>
        <v>1</v>
      </c>
      <c r="AM56" s="140">
        <f t="shared" si="5"/>
        <v>8</v>
      </c>
      <c r="AN56" s="140">
        <f t="shared" si="6"/>
        <v>3</v>
      </c>
      <c r="AO56" s="140">
        <f t="shared" si="7"/>
        <v>2</v>
      </c>
      <c r="AP56" s="89">
        <f t="shared" si="8"/>
        <v>0</v>
      </c>
      <c r="AQ56" s="90">
        <f t="shared" si="9"/>
        <v>0</v>
      </c>
      <c r="AR56" s="90">
        <f t="shared" si="10"/>
        <v>0</v>
      </c>
      <c r="AS56" s="91">
        <f t="shared" si="11"/>
        <v>0</v>
      </c>
      <c r="AT56" s="110" t="str">
        <f t="shared" si="12"/>
        <v>VESPER</v>
      </c>
    </row>
    <row r="57" spans="1:46" ht="12.75" customHeight="1">
      <c r="A57" s="135">
        <v>17</v>
      </c>
      <c r="B57" s="14" t="str">
        <f t="shared" si="1"/>
        <v>QUIRIRI</v>
      </c>
      <c r="C57" s="15">
        <f aca="true" t="shared" si="27" ref="C57:AJ57">IF(C24="dnf","DNF",IF(C24="","",IF(C24&gt;$C$6,C24-$C$6,C24+$C$6)))</f>
      </c>
      <c r="D57" s="15">
        <f t="shared" si="27"/>
        <v>0.022094907407407383</v>
      </c>
      <c r="E57" s="15">
        <f t="shared" si="27"/>
        <v>0.16521990740740744</v>
      </c>
      <c r="F57" s="15">
        <f t="shared" si="27"/>
        <v>0.3481481481481481</v>
      </c>
      <c r="G57" s="15">
        <f t="shared" si="27"/>
        <v>0.4254282407407407</v>
      </c>
      <c r="H57" s="15">
        <f t="shared" si="27"/>
        <v>0.49261574074074066</v>
      </c>
      <c r="I57" s="15">
        <f t="shared" si="27"/>
        <v>0.5715277777777777</v>
      </c>
      <c r="J57" s="15">
        <f t="shared" si="27"/>
        <v>0.635011574074074</v>
      </c>
      <c r="K57" s="15">
        <f t="shared" si="27"/>
        <v>0.7275810185185185</v>
      </c>
      <c r="L57" s="15">
        <f t="shared" si="27"/>
        <v>0.8677314814814814</v>
      </c>
      <c r="M57" s="15">
        <f t="shared" si="27"/>
        <v>0.9299421296296295</v>
      </c>
      <c r="N57" s="15">
        <f t="shared" si="27"/>
      </c>
      <c r="O57" s="15">
        <f t="shared" si="27"/>
      </c>
      <c r="P57" s="15">
        <f t="shared" si="27"/>
      </c>
      <c r="Q57" s="15">
        <f t="shared" si="27"/>
      </c>
      <c r="R57" s="15">
        <f t="shared" si="27"/>
      </c>
      <c r="S57" s="15">
        <f t="shared" si="27"/>
      </c>
      <c r="T57" s="15">
        <f t="shared" si="27"/>
        <v>0.9593287037037037</v>
      </c>
      <c r="U57" s="15">
        <f t="shared" si="27"/>
        <v>0.9945833333333334</v>
      </c>
      <c r="V57" s="15">
        <f t="shared" si="27"/>
      </c>
      <c r="W57" s="15">
        <f t="shared" si="27"/>
      </c>
      <c r="X57" s="15">
        <f t="shared" si="27"/>
      </c>
      <c r="Y57" s="15">
        <f t="shared" si="27"/>
      </c>
      <c r="Z57" s="15">
        <f t="shared" si="27"/>
      </c>
      <c r="AA57" s="15">
        <f t="shared" si="27"/>
      </c>
      <c r="AB57" s="15">
        <f t="shared" si="27"/>
      </c>
      <c r="AC57" s="15">
        <f t="shared" si="27"/>
      </c>
      <c r="AD57" s="15">
        <f t="shared" si="27"/>
      </c>
      <c r="AE57" s="15">
        <f t="shared" si="27"/>
      </c>
      <c r="AF57" s="97">
        <f t="shared" si="27"/>
      </c>
      <c r="AG57" s="15">
        <f t="shared" si="27"/>
      </c>
      <c r="AH57" s="15">
        <f t="shared" si="27"/>
      </c>
      <c r="AI57" s="15">
        <f t="shared" si="27"/>
      </c>
      <c r="AJ57" s="81">
        <f t="shared" si="27"/>
      </c>
      <c r="AK57" s="139">
        <f t="shared" si="3"/>
        <v>0.9945833333333334</v>
      </c>
      <c r="AL57" s="140">
        <f t="shared" si="4"/>
        <v>1</v>
      </c>
      <c r="AM57" s="140">
        <f t="shared" si="5"/>
        <v>8</v>
      </c>
      <c r="AN57" s="140">
        <f t="shared" si="6"/>
        <v>2</v>
      </c>
      <c r="AO57" s="140">
        <f t="shared" si="7"/>
        <v>2</v>
      </c>
      <c r="AP57" s="89">
        <f t="shared" si="8"/>
        <v>0</v>
      </c>
      <c r="AQ57" s="90">
        <f t="shared" si="9"/>
        <v>0</v>
      </c>
      <c r="AR57" s="90">
        <f t="shared" si="10"/>
        <v>0</v>
      </c>
      <c r="AS57" s="91">
        <f t="shared" si="11"/>
        <v>0</v>
      </c>
      <c r="AT57" s="110" t="str">
        <f t="shared" si="12"/>
        <v>QUIRIRI</v>
      </c>
    </row>
    <row r="58" spans="1:46" ht="12.75" customHeight="1">
      <c r="A58" s="135">
        <v>18</v>
      </c>
      <c r="B58" s="14" t="str">
        <f t="shared" si="1"/>
        <v>CATAVENTO</v>
      </c>
      <c r="C58" s="15">
        <f aca="true" t="shared" si="28" ref="C58:AJ58">IF(C25="dnf","DNF",IF(C25="","",IF(C25&gt;$C$6,C25-$C$6,C25+$C$6)))</f>
      </c>
      <c r="D58" s="15">
        <f t="shared" si="28"/>
        <v>0.026666666666666727</v>
      </c>
      <c r="E58" s="15">
        <f t="shared" si="28"/>
        <v>0.21668981481481486</v>
      </c>
      <c r="F58" s="15">
        <f t="shared" si="28"/>
        <v>0.41077546296296286</v>
      </c>
      <c r="G58" s="15">
        <f t="shared" si="28"/>
        <v>0.4995949074074074</v>
      </c>
      <c r="H58" s="15">
        <f t="shared" si="28"/>
        <v>0.5779861111111111</v>
      </c>
      <c r="I58" s="15">
        <f t="shared" si="28"/>
        <v>0.6506828703703704</v>
      </c>
      <c r="J58" s="15">
        <f t="shared" si="28"/>
        <v>0.7511342592592593</v>
      </c>
      <c r="K58" s="15">
        <f t="shared" si="28"/>
        <v>0.8957175925925926</v>
      </c>
      <c r="L58" s="15">
        <f t="shared" si="28"/>
      </c>
      <c r="M58" s="15">
        <f t="shared" si="28"/>
      </c>
      <c r="N58" s="15">
        <f t="shared" si="28"/>
      </c>
      <c r="O58" s="15">
        <f t="shared" si="28"/>
      </c>
      <c r="P58" s="15">
        <f t="shared" si="28"/>
      </c>
      <c r="Q58" s="15">
        <f t="shared" si="28"/>
      </c>
      <c r="R58" s="15">
        <f t="shared" si="28"/>
      </c>
      <c r="S58" s="15">
        <f t="shared" si="28"/>
      </c>
      <c r="T58" s="15">
        <f t="shared" si="28"/>
        <v>0.9320833333333334</v>
      </c>
      <c r="U58" s="15">
        <f t="shared" si="28"/>
        <v>0.9630439814814815</v>
      </c>
      <c r="V58" s="15">
        <f t="shared" si="28"/>
        <v>0.9980324074074074</v>
      </c>
      <c r="W58" s="15">
        <f t="shared" si="28"/>
      </c>
      <c r="X58" s="15">
        <f t="shared" si="28"/>
      </c>
      <c r="Y58" s="15">
        <f t="shared" si="28"/>
      </c>
      <c r="Z58" s="15">
        <f t="shared" si="28"/>
      </c>
      <c r="AA58" s="15">
        <f t="shared" si="28"/>
      </c>
      <c r="AB58" s="15">
        <f t="shared" si="28"/>
      </c>
      <c r="AC58" s="15">
        <f t="shared" si="28"/>
      </c>
      <c r="AD58" s="15">
        <f t="shared" si="28"/>
      </c>
      <c r="AE58" s="15">
        <f t="shared" si="28"/>
      </c>
      <c r="AF58" s="97">
        <f t="shared" si="28"/>
      </c>
      <c r="AG58" s="15">
        <f t="shared" si="28"/>
      </c>
      <c r="AH58" s="15">
        <f t="shared" si="28"/>
      </c>
      <c r="AI58" s="15">
        <f t="shared" si="28"/>
      </c>
      <c r="AJ58" s="81">
        <f t="shared" si="28"/>
      </c>
      <c r="AK58" s="139">
        <f t="shared" si="3"/>
        <v>0.9980324074074074</v>
      </c>
      <c r="AL58" s="140">
        <f t="shared" si="4"/>
        <v>1</v>
      </c>
      <c r="AM58" s="140">
        <f t="shared" si="5"/>
        <v>6</v>
      </c>
      <c r="AN58" s="140">
        <f t="shared" si="6"/>
        <v>3</v>
      </c>
      <c r="AO58" s="140">
        <f t="shared" si="7"/>
        <v>2</v>
      </c>
      <c r="AP58" s="89">
        <f t="shared" si="8"/>
        <v>0</v>
      </c>
      <c r="AQ58" s="90">
        <f t="shared" si="9"/>
        <v>0</v>
      </c>
      <c r="AR58" s="90">
        <f t="shared" si="10"/>
        <v>0</v>
      </c>
      <c r="AS58" s="91">
        <f t="shared" si="11"/>
        <v>0</v>
      </c>
      <c r="AT58" s="110" t="str">
        <f t="shared" si="12"/>
        <v>CATAVENTO</v>
      </c>
    </row>
    <row r="59" spans="1:46" ht="12.75" customHeight="1">
      <c r="A59" s="135">
        <v>19</v>
      </c>
      <c r="B59" s="14" t="str">
        <f t="shared" si="1"/>
        <v>CUTTY SARK</v>
      </c>
      <c r="C59" s="15">
        <f aca="true" t="shared" si="29" ref="C59:AJ59">IF(C26="dnf","DNF",IF(C26="","",IF(C26&gt;$C$6,C26-$C$6,C26+$C$6)))</f>
      </c>
      <c r="D59" s="15">
        <f t="shared" si="29"/>
        <v>0.01576388888888891</v>
      </c>
      <c r="E59" s="15">
        <f t="shared" si="29"/>
        <v>0.13526620370370368</v>
      </c>
      <c r="F59" s="15">
        <f t="shared" si="29"/>
        <v>0.2574537037037037</v>
      </c>
      <c r="G59" s="15">
        <f t="shared" si="29"/>
        <v>0.32546296296296295</v>
      </c>
      <c r="H59" s="15">
        <f t="shared" si="29"/>
        <v>0.39861111111111114</v>
      </c>
      <c r="I59" s="15" t="str">
        <f t="shared" si="29"/>
        <v>DNF</v>
      </c>
      <c r="J59" s="15">
        <f t="shared" si="29"/>
      </c>
      <c r="K59" s="15">
        <f t="shared" si="29"/>
      </c>
      <c r="L59" s="15">
        <f t="shared" si="29"/>
      </c>
      <c r="M59" s="15">
        <f t="shared" si="29"/>
      </c>
      <c r="N59" s="15">
        <f t="shared" si="29"/>
      </c>
      <c r="O59" s="15">
        <f t="shared" si="29"/>
      </c>
      <c r="P59" s="15">
        <f t="shared" si="29"/>
      </c>
      <c r="Q59" s="15">
        <f t="shared" si="29"/>
      </c>
      <c r="R59" s="15">
        <f t="shared" si="29"/>
      </c>
      <c r="S59" s="15">
        <f t="shared" si="29"/>
      </c>
      <c r="T59" s="15">
        <f t="shared" si="29"/>
      </c>
      <c r="U59" s="15">
        <f t="shared" si="29"/>
      </c>
      <c r="V59" s="15">
        <f t="shared" si="29"/>
      </c>
      <c r="W59" s="15">
        <f t="shared" si="29"/>
      </c>
      <c r="X59" s="15">
        <f t="shared" si="29"/>
      </c>
      <c r="Y59" s="15">
        <f t="shared" si="29"/>
      </c>
      <c r="Z59" s="15">
        <f t="shared" si="29"/>
      </c>
      <c r="AA59" s="15">
        <f t="shared" si="29"/>
      </c>
      <c r="AB59" s="15">
        <f t="shared" si="29"/>
      </c>
      <c r="AC59" s="15">
        <f t="shared" si="29"/>
      </c>
      <c r="AD59" s="15">
        <f t="shared" si="29"/>
      </c>
      <c r="AE59" s="15">
        <f t="shared" si="29"/>
      </c>
      <c r="AF59" s="97">
        <f t="shared" si="29"/>
      </c>
      <c r="AG59" s="15">
        <f t="shared" si="29"/>
      </c>
      <c r="AH59" s="15">
        <f t="shared" si="29"/>
      </c>
      <c r="AI59" s="15">
        <f t="shared" si="29"/>
      </c>
      <c r="AJ59" s="81">
        <f t="shared" si="29"/>
      </c>
      <c r="AK59" s="139">
        <f t="shared" si="3"/>
        <v>0.39861111111111114</v>
      </c>
      <c r="AL59" s="140">
        <f t="shared" si="4"/>
        <v>1</v>
      </c>
      <c r="AM59" s="140">
        <f t="shared" si="5"/>
        <v>3</v>
      </c>
      <c r="AN59" s="140">
        <f t="shared" si="6"/>
        <v>0</v>
      </c>
      <c r="AO59" s="140">
        <f t="shared" si="7"/>
        <v>2</v>
      </c>
      <c r="AP59" s="89">
        <f t="shared" si="8"/>
        <v>0</v>
      </c>
      <c r="AQ59" s="90">
        <f t="shared" si="9"/>
        <v>0</v>
      </c>
      <c r="AR59" s="90">
        <f t="shared" si="10"/>
        <v>0</v>
      </c>
      <c r="AS59" s="91">
        <f t="shared" si="11"/>
        <v>0</v>
      </c>
      <c r="AT59" s="110" t="str">
        <f t="shared" si="12"/>
        <v>CUTTY SARK</v>
      </c>
    </row>
    <row r="60" spans="1:46" ht="12.75" customHeight="1">
      <c r="A60" s="135">
        <v>20</v>
      </c>
      <c r="B60" s="14" t="str">
        <f t="shared" si="1"/>
        <v>PETELECO</v>
      </c>
      <c r="C60" s="15">
        <f aca="true" t="shared" si="30" ref="C60:AJ60">IF(C27="dnf","DNF",IF(C27="","",IF(C27&gt;$C$6,C27-$C$6,C27+$C$6)))</f>
      </c>
      <c r="D60" s="15">
        <f t="shared" si="30"/>
        <v>0.0231365740740741</v>
      </c>
      <c r="E60" s="15">
        <f t="shared" si="30"/>
        <v>0.16087962962962965</v>
      </c>
      <c r="F60" s="15">
        <f t="shared" si="30"/>
      </c>
      <c r="G60" s="15">
        <f t="shared" si="30"/>
        <v>0.3994791666666666</v>
      </c>
      <c r="H60" s="15">
        <f t="shared" si="30"/>
      </c>
      <c r="I60" s="15" t="str">
        <f t="shared" si="30"/>
        <v>DNF</v>
      </c>
      <c r="J60" s="15">
        <f t="shared" si="30"/>
      </c>
      <c r="K60" s="15">
        <f t="shared" si="30"/>
      </c>
      <c r="L60" s="15">
        <f t="shared" si="30"/>
      </c>
      <c r="M60" s="15">
        <f t="shared" si="30"/>
      </c>
      <c r="N60" s="15">
        <f t="shared" si="30"/>
      </c>
      <c r="O60" s="15">
        <f t="shared" si="30"/>
      </c>
      <c r="P60" s="15">
        <f t="shared" si="30"/>
      </c>
      <c r="Q60" s="15">
        <f t="shared" si="30"/>
      </c>
      <c r="R60" s="15">
        <f t="shared" si="30"/>
      </c>
      <c r="S60" s="15">
        <f t="shared" si="30"/>
      </c>
      <c r="T60" s="15">
        <f t="shared" si="30"/>
      </c>
      <c r="U60" s="15">
        <f t="shared" si="30"/>
      </c>
      <c r="V60" s="15">
        <f t="shared" si="30"/>
      </c>
      <c r="W60" s="15">
        <f t="shared" si="30"/>
      </c>
      <c r="X60" s="15">
        <f t="shared" si="30"/>
      </c>
      <c r="Y60" s="15">
        <f t="shared" si="30"/>
      </c>
      <c r="Z60" s="15">
        <f t="shared" si="30"/>
      </c>
      <c r="AA60" s="15">
        <f t="shared" si="30"/>
      </c>
      <c r="AB60" s="15">
        <f t="shared" si="30"/>
      </c>
      <c r="AC60" s="15">
        <f t="shared" si="30"/>
      </c>
      <c r="AD60" s="15">
        <f t="shared" si="30"/>
      </c>
      <c r="AE60" s="15">
        <f t="shared" si="30"/>
      </c>
      <c r="AF60" s="97">
        <f t="shared" si="30"/>
      </c>
      <c r="AG60" s="15">
        <f t="shared" si="30"/>
      </c>
      <c r="AH60" s="15">
        <f t="shared" si="30"/>
      </c>
      <c r="AI60" s="15">
        <f t="shared" si="30"/>
      </c>
      <c r="AJ60" s="81">
        <f t="shared" si="30"/>
      </c>
      <c r="AK60" s="139">
        <f t="shared" si="3"/>
        <v>0.3994791666666666</v>
      </c>
      <c r="AL60" s="140">
        <f t="shared" si="4"/>
        <v>1</v>
      </c>
      <c r="AM60" s="140">
        <f t="shared" si="5"/>
        <v>1</v>
      </c>
      <c r="AN60" s="140">
        <f t="shared" si="6"/>
        <v>0</v>
      </c>
      <c r="AO60" s="140">
        <f t="shared" si="7"/>
        <v>2</v>
      </c>
      <c r="AP60" s="89">
        <f t="shared" si="8"/>
        <v>0</v>
      </c>
      <c r="AQ60" s="90">
        <f t="shared" si="9"/>
        <v>0</v>
      </c>
      <c r="AR60" s="90">
        <f t="shared" si="10"/>
        <v>0</v>
      </c>
      <c r="AS60" s="91">
        <f t="shared" si="11"/>
        <v>0</v>
      </c>
      <c r="AT60" s="110" t="str">
        <f t="shared" si="12"/>
        <v>PETELECO</v>
      </c>
    </row>
    <row r="61" spans="1:46" ht="12.75" customHeight="1">
      <c r="A61" s="135">
        <v>21</v>
      </c>
      <c r="B61" s="14" t="str">
        <f t="shared" si="1"/>
        <v>ENIGMA 1</v>
      </c>
      <c r="C61" s="15">
        <f aca="true" t="shared" si="31" ref="C61:AJ61">IF(C28="dnf","DNF",IF(C28="","",IF(C28&gt;$C$6,C28-$C$6,C28+$C$6)))</f>
      </c>
      <c r="D61" s="15">
        <f t="shared" si="31"/>
        <v>0.01893518518518522</v>
      </c>
      <c r="E61" s="15">
        <f t="shared" si="31"/>
        <v>0.1431365740740741</v>
      </c>
      <c r="F61" s="15">
        <f t="shared" si="31"/>
        <v>0.270949074074074</v>
      </c>
      <c r="G61" s="15" t="str">
        <f t="shared" si="31"/>
        <v>DNF</v>
      </c>
      <c r="H61" s="15">
        <f t="shared" si="31"/>
      </c>
      <c r="I61" s="15">
        <f t="shared" si="31"/>
      </c>
      <c r="J61" s="15">
        <f t="shared" si="31"/>
      </c>
      <c r="K61" s="15">
        <f t="shared" si="31"/>
      </c>
      <c r="L61" s="15">
        <f t="shared" si="31"/>
      </c>
      <c r="M61" s="15">
        <f t="shared" si="31"/>
      </c>
      <c r="N61" s="15">
        <f t="shared" si="31"/>
      </c>
      <c r="O61" s="15">
        <f t="shared" si="31"/>
      </c>
      <c r="P61" s="15">
        <f t="shared" si="31"/>
      </c>
      <c r="Q61" s="15">
        <f t="shared" si="31"/>
      </c>
      <c r="R61" s="15">
        <f t="shared" si="31"/>
      </c>
      <c r="S61" s="15">
        <f t="shared" si="31"/>
      </c>
      <c r="T61" s="15">
        <f t="shared" si="31"/>
      </c>
      <c r="U61" s="15">
        <f t="shared" si="31"/>
      </c>
      <c r="V61" s="15">
        <f t="shared" si="31"/>
      </c>
      <c r="W61" s="15">
        <f t="shared" si="31"/>
      </c>
      <c r="X61" s="15">
        <f t="shared" si="31"/>
      </c>
      <c r="Y61" s="15">
        <f t="shared" si="31"/>
      </c>
      <c r="Z61" s="15">
        <f t="shared" si="31"/>
      </c>
      <c r="AA61" s="15">
        <f t="shared" si="31"/>
      </c>
      <c r="AB61" s="15">
        <f t="shared" si="31"/>
      </c>
      <c r="AC61" s="15">
        <f t="shared" si="31"/>
      </c>
      <c r="AD61" s="15">
        <f t="shared" si="31"/>
      </c>
      <c r="AE61" s="15">
        <f t="shared" si="31"/>
      </c>
      <c r="AF61" s="97">
        <f t="shared" si="31"/>
      </c>
      <c r="AG61" s="15">
        <f t="shared" si="31"/>
      </c>
      <c r="AH61" s="15">
        <f t="shared" si="31"/>
      </c>
      <c r="AI61" s="15">
        <f t="shared" si="31"/>
      </c>
      <c r="AJ61" s="81">
        <f t="shared" si="31"/>
      </c>
      <c r="AK61" s="139">
        <f t="shared" si="3"/>
        <v>0.270949074074074</v>
      </c>
      <c r="AL61" s="140">
        <f t="shared" si="4"/>
        <v>1</v>
      </c>
      <c r="AM61" s="140">
        <f t="shared" si="5"/>
        <v>1</v>
      </c>
      <c r="AN61" s="140">
        <f t="shared" si="6"/>
        <v>0</v>
      </c>
      <c r="AO61" s="140">
        <f t="shared" si="7"/>
        <v>2</v>
      </c>
      <c r="AP61" s="89">
        <f t="shared" si="8"/>
        <v>0</v>
      </c>
      <c r="AQ61" s="90">
        <f t="shared" si="9"/>
        <v>0</v>
      </c>
      <c r="AR61" s="90">
        <f t="shared" si="10"/>
        <v>0</v>
      </c>
      <c r="AS61" s="91">
        <f t="shared" si="11"/>
        <v>0</v>
      </c>
      <c r="AT61" s="110" t="str">
        <f t="shared" si="12"/>
        <v>ENIGMA 1</v>
      </c>
    </row>
    <row r="62" spans="1:46" ht="12.75" customHeight="1">
      <c r="A62" s="135">
        <v>22</v>
      </c>
      <c r="B62" s="14" t="str">
        <f t="shared" si="1"/>
        <v>BRUCAS</v>
      </c>
      <c r="C62" s="15">
        <f aca="true" t="shared" si="32" ref="C62:AJ62">IF(C29="dnf","DNF",IF(C29="","",IF(C29&gt;$C$6,C29-$C$6,C29+$C$6)))</f>
      </c>
      <c r="D62" s="15">
        <f t="shared" si="32"/>
        <v>0.022164351851851838</v>
      </c>
      <c r="E62" s="15">
        <f t="shared" si="32"/>
        <v>0.16644675925925922</v>
      </c>
      <c r="F62" s="15">
        <f t="shared" si="32"/>
      </c>
      <c r="G62" s="15" t="str">
        <f t="shared" si="32"/>
        <v>DNF</v>
      </c>
      <c r="H62" s="15">
        <f t="shared" si="32"/>
      </c>
      <c r="I62" s="15">
        <f t="shared" si="32"/>
      </c>
      <c r="J62" s="15">
        <f t="shared" si="32"/>
      </c>
      <c r="K62" s="15">
        <f t="shared" si="32"/>
      </c>
      <c r="L62" s="15">
        <f t="shared" si="32"/>
      </c>
      <c r="M62" s="15">
        <f t="shared" si="32"/>
      </c>
      <c r="N62" s="15">
        <f t="shared" si="32"/>
      </c>
      <c r="O62" s="15">
        <f t="shared" si="32"/>
      </c>
      <c r="P62" s="15">
        <f t="shared" si="32"/>
      </c>
      <c r="Q62" s="15">
        <f t="shared" si="32"/>
      </c>
      <c r="R62" s="15">
        <f t="shared" si="32"/>
      </c>
      <c r="S62" s="15">
        <f t="shared" si="32"/>
      </c>
      <c r="T62" s="15">
        <f t="shared" si="32"/>
      </c>
      <c r="U62" s="15">
        <f t="shared" si="32"/>
      </c>
      <c r="V62" s="15">
        <f t="shared" si="32"/>
      </c>
      <c r="W62" s="15">
        <f t="shared" si="32"/>
      </c>
      <c r="X62" s="15">
        <f t="shared" si="32"/>
      </c>
      <c r="Y62" s="15">
        <f t="shared" si="32"/>
      </c>
      <c r="Z62" s="15">
        <f t="shared" si="32"/>
      </c>
      <c r="AA62" s="15">
        <f t="shared" si="32"/>
      </c>
      <c r="AB62" s="15">
        <f t="shared" si="32"/>
      </c>
      <c r="AC62" s="15">
        <f t="shared" si="32"/>
      </c>
      <c r="AD62" s="15">
        <f t="shared" si="32"/>
      </c>
      <c r="AE62" s="15">
        <f t="shared" si="32"/>
      </c>
      <c r="AF62" s="97">
        <f t="shared" si="32"/>
      </c>
      <c r="AG62" s="15">
        <f t="shared" si="32"/>
      </c>
      <c r="AH62" s="15">
        <f t="shared" si="32"/>
      </c>
      <c r="AI62" s="15">
        <f t="shared" si="32"/>
      </c>
      <c r="AJ62" s="81">
        <f t="shared" si="32"/>
      </c>
      <c r="AK62" s="139">
        <f t="shared" si="3"/>
        <v>0.16644675925925922</v>
      </c>
      <c r="AL62" s="140">
        <f t="shared" si="4"/>
        <v>1</v>
      </c>
      <c r="AM62" s="140">
        <f t="shared" si="5"/>
        <v>0</v>
      </c>
      <c r="AN62" s="140">
        <f t="shared" si="6"/>
        <v>0</v>
      </c>
      <c r="AO62" s="140">
        <f t="shared" si="7"/>
        <v>2</v>
      </c>
      <c r="AP62" s="89">
        <f t="shared" si="8"/>
        <v>0</v>
      </c>
      <c r="AQ62" s="90">
        <f t="shared" si="9"/>
        <v>0</v>
      </c>
      <c r="AR62" s="90">
        <f t="shared" si="10"/>
        <v>0</v>
      </c>
      <c r="AS62" s="91">
        <f t="shared" si="11"/>
        <v>0</v>
      </c>
      <c r="AT62" s="110" t="str">
        <f t="shared" si="12"/>
        <v>BRUCAS</v>
      </c>
    </row>
    <row r="63" spans="1:46" ht="12.75" customHeight="1">
      <c r="A63" s="135">
        <v>23</v>
      </c>
      <c r="B63" s="14" t="str">
        <f t="shared" si="1"/>
        <v>VELME</v>
      </c>
      <c r="C63" s="15">
        <f aca="true" t="shared" si="33" ref="C63:AJ63">IF(C30="dnf","DNF",IF(C30="","",IF(C30&gt;$C$6,C30-$C$6,C30+$C$6)))</f>
      </c>
      <c r="D63" s="15">
        <f t="shared" si="33"/>
        <v>0.022604166666666647</v>
      </c>
      <c r="E63" s="15">
        <f t="shared" si="33"/>
        <v>0.19576388888888896</v>
      </c>
      <c r="F63" s="15">
        <f t="shared" si="33"/>
        <v>0.3779976851851852</v>
      </c>
      <c r="G63" s="15" t="str">
        <f t="shared" si="33"/>
        <v>DNF</v>
      </c>
      <c r="H63" s="15">
        <f t="shared" si="33"/>
      </c>
      <c r="I63" s="15">
        <f t="shared" si="33"/>
      </c>
      <c r="J63" s="15">
        <f t="shared" si="33"/>
      </c>
      <c r="K63" s="15">
        <f t="shared" si="33"/>
      </c>
      <c r="L63" s="15">
        <f t="shared" si="33"/>
      </c>
      <c r="M63" s="15">
        <f t="shared" si="33"/>
      </c>
      <c r="N63" s="15">
        <f t="shared" si="33"/>
      </c>
      <c r="O63" s="15">
        <f t="shared" si="33"/>
      </c>
      <c r="P63" s="15">
        <f t="shared" si="33"/>
      </c>
      <c r="Q63" s="15">
        <f t="shared" si="33"/>
      </c>
      <c r="R63" s="15">
        <f t="shared" si="33"/>
      </c>
      <c r="S63" s="15">
        <f t="shared" si="33"/>
      </c>
      <c r="T63" s="15">
        <f t="shared" si="33"/>
      </c>
      <c r="U63" s="15">
        <f t="shared" si="33"/>
      </c>
      <c r="V63" s="15">
        <f t="shared" si="33"/>
      </c>
      <c r="W63" s="15">
        <f t="shared" si="33"/>
      </c>
      <c r="X63" s="15">
        <f t="shared" si="33"/>
      </c>
      <c r="Y63" s="15">
        <f t="shared" si="33"/>
      </c>
      <c r="Z63" s="15">
        <f t="shared" si="33"/>
      </c>
      <c r="AA63" s="15">
        <f t="shared" si="33"/>
      </c>
      <c r="AB63" s="15">
        <f t="shared" si="33"/>
      </c>
      <c r="AC63" s="15">
        <f t="shared" si="33"/>
      </c>
      <c r="AD63" s="15">
        <f t="shared" si="33"/>
      </c>
      <c r="AE63" s="15">
        <f t="shared" si="33"/>
      </c>
      <c r="AF63" s="97">
        <f t="shared" si="33"/>
      </c>
      <c r="AG63" s="15">
        <f t="shared" si="33"/>
      </c>
      <c r="AH63" s="15">
        <f t="shared" si="33"/>
      </c>
      <c r="AI63" s="15">
        <f t="shared" si="33"/>
      </c>
      <c r="AJ63" s="81">
        <f t="shared" si="33"/>
      </c>
      <c r="AK63" s="139">
        <f t="shared" si="3"/>
        <v>0.3779976851851852</v>
      </c>
      <c r="AL63" s="140">
        <f t="shared" si="4"/>
        <v>1</v>
      </c>
      <c r="AM63" s="140">
        <f t="shared" si="5"/>
        <v>1</v>
      </c>
      <c r="AN63" s="140">
        <f t="shared" si="6"/>
        <v>0</v>
      </c>
      <c r="AO63" s="140">
        <f t="shared" si="7"/>
        <v>2</v>
      </c>
      <c r="AP63" s="89">
        <f t="shared" si="8"/>
        <v>0</v>
      </c>
      <c r="AQ63" s="90">
        <f t="shared" si="9"/>
        <v>0</v>
      </c>
      <c r="AR63" s="90">
        <f t="shared" si="10"/>
        <v>0</v>
      </c>
      <c r="AS63" s="91">
        <f t="shared" si="11"/>
        <v>0</v>
      </c>
      <c r="AT63" s="110" t="str">
        <f t="shared" si="12"/>
        <v>VELME</v>
      </c>
    </row>
    <row r="64" spans="1:46" ht="12.75" customHeight="1">
      <c r="A64" s="135">
        <v>24</v>
      </c>
      <c r="B64" s="14" t="str">
        <f t="shared" si="1"/>
        <v>PANTANAL MT </v>
      </c>
      <c r="C64" s="15">
        <f aca="true" t="shared" si="34" ref="C64:AJ64">IF(C31="dnf","DNF",IF(C31="","",IF(C31&gt;$C$6,C31-$C$6,C31+$C$6)))</f>
      </c>
      <c r="D64" s="15">
        <f t="shared" si="34"/>
        <v>0.018622685185185173</v>
      </c>
      <c r="E64" s="15" t="str">
        <f t="shared" si="34"/>
        <v>DNF</v>
      </c>
      <c r="F64" s="15">
        <f t="shared" si="34"/>
      </c>
      <c r="G64" s="15">
        <f t="shared" si="34"/>
      </c>
      <c r="H64" s="15">
        <f t="shared" si="34"/>
      </c>
      <c r="I64" s="15">
        <f t="shared" si="34"/>
      </c>
      <c r="J64" s="15">
        <f t="shared" si="34"/>
      </c>
      <c r="K64" s="15">
        <f t="shared" si="34"/>
      </c>
      <c r="L64" s="15">
        <f t="shared" si="34"/>
      </c>
      <c r="M64" s="15">
        <f t="shared" si="34"/>
      </c>
      <c r="N64" s="15">
        <f t="shared" si="34"/>
      </c>
      <c r="O64" s="15">
        <f t="shared" si="34"/>
      </c>
      <c r="P64" s="15">
        <f t="shared" si="34"/>
      </c>
      <c r="Q64" s="15">
        <f t="shared" si="34"/>
      </c>
      <c r="R64" s="15">
        <f t="shared" si="34"/>
      </c>
      <c r="S64" s="15">
        <f t="shared" si="34"/>
      </c>
      <c r="T64" s="15">
        <f t="shared" si="34"/>
      </c>
      <c r="U64" s="15">
        <f t="shared" si="34"/>
      </c>
      <c r="V64" s="15">
        <f t="shared" si="34"/>
      </c>
      <c r="W64" s="15">
        <f t="shared" si="34"/>
      </c>
      <c r="X64" s="15">
        <f t="shared" si="34"/>
      </c>
      <c r="Y64" s="15">
        <f t="shared" si="34"/>
      </c>
      <c r="Z64" s="15">
        <f t="shared" si="34"/>
      </c>
      <c r="AA64" s="15">
        <f t="shared" si="34"/>
      </c>
      <c r="AB64" s="15">
        <f t="shared" si="34"/>
      </c>
      <c r="AC64" s="15">
        <f t="shared" si="34"/>
      </c>
      <c r="AD64" s="15">
        <f t="shared" si="34"/>
      </c>
      <c r="AE64" s="15">
        <f t="shared" si="34"/>
      </c>
      <c r="AF64" s="97">
        <f t="shared" si="34"/>
      </c>
      <c r="AG64" s="15">
        <f t="shared" si="34"/>
      </c>
      <c r="AH64" s="15">
        <f t="shared" si="34"/>
      </c>
      <c r="AI64" s="15">
        <f t="shared" si="34"/>
      </c>
      <c r="AJ64" s="81">
        <f t="shared" si="34"/>
      </c>
      <c r="AK64" s="139">
        <f t="shared" si="3"/>
        <v>0.018622685185185173</v>
      </c>
      <c r="AL64" s="140">
        <f t="shared" si="4"/>
        <v>1</v>
      </c>
      <c r="AM64" s="140">
        <f t="shared" si="5"/>
        <v>0</v>
      </c>
      <c r="AN64" s="140">
        <f t="shared" si="6"/>
        <v>0</v>
      </c>
      <c r="AO64" s="140">
        <f t="shared" si="7"/>
        <v>2</v>
      </c>
      <c r="AP64" s="89">
        <f t="shared" si="8"/>
        <v>0</v>
      </c>
      <c r="AQ64" s="90">
        <f t="shared" si="9"/>
        <v>0</v>
      </c>
      <c r="AR64" s="90">
        <f t="shared" si="10"/>
        <v>0</v>
      </c>
      <c r="AS64" s="91">
        <f t="shared" si="11"/>
        <v>0</v>
      </c>
      <c r="AT64" s="110" t="str">
        <f t="shared" si="12"/>
        <v>PANTANAL MT </v>
      </c>
    </row>
    <row r="65" spans="1:46" ht="12.75" customHeight="1">
      <c r="A65" s="135">
        <v>25</v>
      </c>
      <c r="B65" s="14" t="str">
        <f t="shared" si="1"/>
        <v>CAMONIA</v>
      </c>
      <c r="C65" s="15">
        <f aca="true" t="shared" si="35" ref="C65:AJ65">IF(C32="dnf","DNF",IF(C32="","",IF(C32&gt;$C$6,C32-$C$6,C32+$C$6)))</f>
      </c>
      <c r="D65" s="15">
        <f t="shared" si="35"/>
        <v>0.018981481481481488</v>
      </c>
      <c r="E65" s="15" t="str">
        <f t="shared" si="35"/>
        <v>DNF</v>
      </c>
      <c r="F65" s="15">
        <f t="shared" si="35"/>
      </c>
      <c r="G65" s="15">
        <f t="shared" si="35"/>
      </c>
      <c r="H65" s="15">
        <f t="shared" si="35"/>
      </c>
      <c r="I65" s="15">
        <f t="shared" si="35"/>
      </c>
      <c r="J65" s="15">
        <f t="shared" si="35"/>
      </c>
      <c r="K65" s="15">
        <f t="shared" si="35"/>
      </c>
      <c r="L65" s="15">
        <f t="shared" si="35"/>
      </c>
      <c r="M65" s="15">
        <f t="shared" si="35"/>
      </c>
      <c r="N65" s="15">
        <f t="shared" si="35"/>
      </c>
      <c r="O65" s="15">
        <f t="shared" si="35"/>
      </c>
      <c r="P65" s="15">
        <f t="shared" si="35"/>
      </c>
      <c r="Q65" s="15">
        <f t="shared" si="35"/>
      </c>
      <c r="R65" s="15">
        <f t="shared" si="35"/>
      </c>
      <c r="S65" s="15">
        <f t="shared" si="35"/>
      </c>
      <c r="T65" s="15">
        <f t="shared" si="35"/>
      </c>
      <c r="U65" s="15">
        <f t="shared" si="35"/>
      </c>
      <c r="V65" s="15">
        <f t="shared" si="35"/>
      </c>
      <c r="W65" s="15">
        <f t="shared" si="35"/>
      </c>
      <c r="X65" s="15">
        <f t="shared" si="35"/>
      </c>
      <c r="Y65" s="15">
        <f t="shared" si="35"/>
      </c>
      <c r="Z65" s="15">
        <f t="shared" si="35"/>
      </c>
      <c r="AA65" s="15">
        <f t="shared" si="35"/>
      </c>
      <c r="AB65" s="15">
        <f t="shared" si="35"/>
      </c>
      <c r="AC65" s="15">
        <f t="shared" si="35"/>
      </c>
      <c r="AD65" s="15">
        <f t="shared" si="35"/>
      </c>
      <c r="AE65" s="15">
        <f t="shared" si="35"/>
      </c>
      <c r="AF65" s="97">
        <f t="shared" si="35"/>
      </c>
      <c r="AG65" s="15">
        <f t="shared" si="35"/>
      </c>
      <c r="AH65" s="15">
        <f t="shared" si="35"/>
      </c>
      <c r="AI65" s="15">
        <f t="shared" si="35"/>
      </c>
      <c r="AJ65" s="81">
        <f t="shared" si="35"/>
      </c>
      <c r="AK65" s="139">
        <f t="shared" si="3"/>
        <v>0.018981481481481488</v>
      </c>
      <c r="AL65" s="140">
        <f t="shared" si="4"/>
        <v>1</v>
      </c>
      <c r="AM65" s="140">
        <f t="shared" si="5"/>
        <v>0</v>
      </c>
      <c r="AN65" s="140">
        <f t="shared" si="6"/>
        <v>0</v>
      </c>
      <c r="AO65" s="140">
        <f t="shared" si="7"/>
        <v>2</v>
      </c>
      <c r="AP65" s="89">
        <f t="shared" si="8"/>
        <v>0</v>
      </c>
      <c r="AQ65" s="90">
        <f t="shared" si="9"/>
        <v>0</v>
      </c>
      <c r="AR65" s="90">
        <f t="shared" si="10"/>
        <v>0</v>
      </c>
      <c r="AS65" s="91">
        <f t="shared" si="11"/>
        <v>0</v>
      </c>
      <c r="AT65" s="110" t="str">
        <f t="shared" si="12"/>
        <v>CAMONIA</v>
      </c>
    </row>
    <row r="66" spans="1:46" ht="12.75" customHeight="1">
      <c r="A66" s="135">
        <v>26</v>
      </c>
      <c r="B66" s="14" t="str">
        <f t="shared" si="1"/>
        <v>PIPA</v>
      </c>
      <c r="C66" s="15">
        <f aca="true" t="shared" si="36" ref="C66:AJ66">IF(C33="dnf","DNF",IF(C33="","",IF(C33&gt;$C$6,C33-$C$6,C33+$C$6)))</f>
      </c>
      <c r="D66" s="15" t="str">
        <f t="shared" si="36"/>
        <v>DNF</v>
      </c>
      <c r="E66" s="15">
        <f t="shared" si="36"/>
      </c>
      <c r="F66" s="15">
        <f t="shared" si="36"/>
      </c>
      <c r="G66" s="15">
        <f t="shared" si="36"/>
      </c>
      <c r="H66" s="15">
        <f t="shared" si="36"/>
      </c>
      <c r="I66" s="15">
        <f t="shared" si="36"/>
      </c>
      <c r="J66" s="15">
        <f t="shared" si="36"/>
      </c>
      <c r="K66" s="15">
        <f t="shared" si="36"/>
      </c>
      <c r="L66" s="15">
        <f t="shared" si="36"/>
      </c>
      <c r="M66" s="15">
        <f t="shared" si="36"/>
      </c>
      <c r="N66" s="15">
        <f t="shared" si="36"/>
      </c>
      <c r="O66" s="15">
        <f t="shared" si="36"/>
      </c>
      <c r="P66" s="15">
        <f t="shared" si="36"/>
      </c>
      <c r="Q66" s="15">
        <f t="shared" si="36"/>
      </c>
      <c r="R66" s="15">
        <f t="shared" si="36"/>
      </c>
      <c r="S66" s="15">
        <f t="shared" si="36"/>
      </c>
      <c r="T66" s="15">
        <f t="shared" si="36"/>
      </c>
      <c r="U66" s="15">
        <f t="shared" si="36"/>
      </c>
      <c r="V66" s="15">
        <f t="shared" si="36"/>
      </c>
      <c r="W66" s="15">
        <f t="shared" si="36"/>
      </c>
      <c r="X66" s="15">
        <f t="shared" si="36"/>
      </c>
      <c r="Y66" s="15">
        <f t="shared" si="36"/>
      </c>
      <c r="Z66" s="15">
        <f t="shared" si="36"/>
      </c>
      <c r="AA66" s="15">
        <f t="shared" si="36"/>
      </c>
      <c r="AB66" s="15">
        <f t="shared" si="36"/>
      </c>
      <c r="AC66" s="15">
        <f t="shared" si="36"/>
      </c>
      <c r="AD66" s="15">
        <f t="shared" si="36"/>
      </c>
      <c r="AE66" s="15">
        <f t="shared" si="36"/>
      </c>
      <c r="AF66" s="97">
        <f t="shared" si="36"/>
      </c>
      <c r="AG66" s="15">
        <f t="shared" si="36"/>
      </c>
      <c r="AH66" s="15">
        <f t="shared" si="36"/>
      </c>
      <c r="AI66" s="15">
        <f t="shared" si="36"/>
      </c>
      <c r="AJ66" s="81">
        <f t="shared" si="36"/>
      </c>
      <c r="AK66" s="139">
        <f t="shared" si="3"/>
        <v>0</v>
      </c>
      <c r="AL66" s="140">
        <f t="shared" si="4"/>
        <v>0</v>
      </c>
      <c r="AM66" s="140">
        <f t="shared" si="5"/>
        <v>0</v>
      </c>
      <c r="AN66" s="140">
        <f t="shared" si="6"/>
        <v>0</v>
      </c>
      <c r="AO66" s="140">
        <f t="shared" si="7"/>
        <v>2</v>
      </c>
      <c r="AP66" s="89">
        <f t="shared" si="8"/>
        <v>0</v>
      </c>
      <c r="AQ66" s="90">
        <f t="shared" si="9"/>
        <v>0</v>
      </c>
      <c r="AR66" s="90">
        <f t="shared" si="10"/>
        <v>0</v>
      </c>
      <c r="AS66" s="91">
        <f t="shared" si="11"/>
        <v>0</v>
      </c>
      <c r="AT66" s="110" t="str">
        <f t="shared" si="12"/>
        <v>PIPA</v>
      </c>
    </row>
    <row r="67" spans="1:46" ht="12.75" customHeight="1">
      <c r="A67" s="135">
        <v>27</v>
      </c>
      <c r="B67" s="14" t="str">
        <f t="shared" si="1"/>
        <v>VIDA</v>
      </c>
      <c r="C67" s="15">
        <f aca="true" t="shared" si="37" ref="C67:AJ67">IF(C34="dnf","DNF",IF(C34="","",IF(C34&gt;$C$6,C34-$C$6,C34+$C$6)))</f>
      </c>
      <c r="D67" s="15" t="str">
        <f t="shared" si="37"/>
        <v>DNF</v>
      </c>
      <c r="E67" s="15">
        <f t="shared" si="37"/>
      </c>
      <c r="F67" s="15">
        <f t="shared" si="37"/>
      </c>
      <c r="G67" s="15">
        <f t="shared" si="37"/>
      </c>
      <c r="H67" s="15">
        <f t="shared" si="37"/>
      </c>
      <c r="I67" s="15">
        <f t="shared" si="37"/>
      </c>
      <c r="J67" s="15">
        <f t="shared" si="37"/>
      </c>
      <c r="K67" s="15">
        <f t="shared" si="37"/>
      </c>
      <c r="L67" s="15">
        <f t="shared" si="37"/>
      </c>
      <c r="M67" s="15">
        <f t="shared" si="37"/>
      </c>
      <c r="N67" s="15">
        <f t="shared" si="37"/>
      </c>
      <c r="O67" s="15">
        <f t="shared" si="37"/>
      </c>
      <c r="P67" s="15">
        <f t="shared" si="37"/>
      </c>
      <c r="Q67" s="15">
        <f t="shared" si="37"/>
      </c>
      <c r="R67" s="15">
        <f t="shared" si="37"/>
      </c>
      <c r="S67" s="15">
        <f t="shared" si="37"/>
      </c>
      <c r="T67" s="15">
        <f t="shared" si="37"/>
      </c>
      <c r="U67" s="15">
        <f t="shared" si="37"/>
      </c>
      <c r="V67" s="15">
        <f t="shared" si="37"/>
      </c>
      <c r="W67" s="15">
        <f t="shared" si="37"/>
      </c>
      <c r="X67" s="15">
        <f t="shared" si="37"/>
      </c>
      <c r="Y67" s="15">
        <f t="shared" si="37"/>
      </c>
      <c r="Z67" s="15">
        <f t="shared" si="37"/>
      </c>
      <c r="AA67" s="15">
        <f t="shared" si="37"/>
      </c>
      <c r="AB67" s="15">
        <f t="shared" si="37"/>
      </c>
      <c r="AC67" s="15">
        <f t="shared" si="37"/>
      </c>
      <c r="AD67" s="15">
        <f t="shared" si="37"/>
      </c>
      <c r="AE67" s="15">
        <f t="shared" si="37"/>
      </c>
      <c r="AF67" s="97">
        <f t="shared" si="37"/>
      </c>
      <c r="AG67" s="15">
        <f t="shared" si="37"/>
      </c>
      <c r="AH67" s="15">
        <f t="shared" si="37"/>
      </c>
      <c r="AI67" s="15">
        <f t="shared" si="37"/>
      </c>
      <c r="AJ67" s="81">
        <f t="shared" si="37"/>
      </c>
      <c r="AK67" s="139">
        <f t="shared" si="3"/>
        <v>0</v>
      </c>
      <c r="AL67" s="140">
        <f t="shared" si="4"/>
        <v>0</v>
      </c>
      <c r="AM67" s="140">
        <f t="shared" si="5"/>
        <v>0</v>
      </c>
      <c r="AN67" s="140">
        <f t="shared" si="6"/>
        <v>0</v>
      </c>
      <c r="AO67" s="140">
        <f t="shared" si="7"/>
        <v>2</v>
      </c>
      <c r="AP67" s="89">
        <f t="shared" si="8"/>
        <v>0</v>
      </c>
      <c r="AQ67" s="90">
        <f t="shared" si="9"/>
        <v>0</v>
      </c>
      <c r="AR67" s="90">
        <f t="shared" si="10"/>
        <v>0</v>
      </c>
      <c r="AS67" s="91">
        <f t="shared" si="11"/>
        <v>0</v>
      </c>
      <c r="AT67" s="110" t="str">
        <f t="shared" si="12"/>
        <v>VIDA</v>
      </c>
    </row>
    <row r="68" spans="1:46" ht="12.75" customHeight="1">
      <c r="A68" s="135">
        <v>28</v>
      </c>
      <c r="B68" s="14" t="str">
        <f t="shared" si="1"/>
        <v>TRE-LE-LE</v>
      </c>
      <c r="C68" s="15">
        <f aca="true" t="shared" si="38" ref="C68:AJ68">IF(C35="dnf","DNF",IF(C35="","",IF(C35&gt;$C$6,C35-$C$6,C35+$C$6)))</f>
      </c>
      <c r="D68" s="15" t="str">
        <f t="shared" si="38"/>
        <v>DNF</v>
      </c>
      <c r="E68" s="15">
        <f t="shared" si="38"/>
      </c>
      <c r="F68" s="15">
        <f t="shared" si="38"/>
      </c>
      <c r="G68" s="15">
        <f t="shared" si="38"/>
      </c>
      <c r="H68" s="15">
        <f t="shared" si="38"/>
      </c>
      <c r="I68" s="15">
        <f t="shared" si="38"/>
      </c>
      <c r="J68" s="15">
        <f t="shared" si="38"/>
      </c>
      <c r="K68" s="15">
        <f t="shared" si="38"/>
      </c>
      <c r="L68" s="15">
        <f t="shared" si="38"/>
      </c>
      <c r="M68" s="15">
        <f t="shared" si="38"/>
      </c>
      <c r="N68" s="15">
        <f t="shared" si="38"/>
      </c>
      <c r="O68" s="15">
        <f t="shared" si="38"/>
      </c>
      <c r="P68" s="15">
        <f t="shared" si="38"/>
      </c>
      <c r="Q68" s="15">
        <f t="shared" si="38"/>
      </c>
      <c r="R68" s="15">
        <f t="shared" si="38"/>
      </c>
      <c r="S68" s="15">
        <f t="shared" si="38"/>
      </c>
      <c r="T68" s="15">
        <f t="shared" si="38"/>
      </c>
      <c r="U68" s="15">
        <f t="shared" si="38"/>
      </c>
      <c r="V68" s="15">
        <f t="shared" si="38"/>
      </c>
      <c r="W68" s="15">
        <f t="shared" si="38"/>
      </c>
      <c r="X68" s="15">
        <f t="shared" si="38"/>
      </c>
      <c r="Y68" s="15">
        <f t="shared" si="38"/>
      </c>
      <c r="Z68" s="15">
        <f t="shared" si="38"/>
      </c>
      <c r="AA68" s="15">
        <f t="shared" si="38"/>
      </c>
      <c r="AB68" s="15">
        <f t="shared" si="38"/>
      </c>
      <c r="AC68" s="15">
        <f t="shared" si="38"/>
      </c>
      <c r="AD68" s="15">
        <f t="shared" si="38"/>
      </c>
      <c r="AE68" s="15">
        <f t="shared" si="38"/>
      </c>
      <c r="AF68" s="97">
        <f t="shared" si="38"/>
      </c>
      <c r="AG68" s="15">
        <f t="shared" si="38"/>
      </c>
      <c r="AH68" s="15">
        <f t="shared" si="38"/>
      </c>
      <c r="AI68" s="15">
        <f t="shared" si="38"/>
      </c>
      <c r="AJ68" s="81">
        <f t="shared" si="38"/>
      </c>
      <c r="AK68" s="139">
        <f t="shared" si="3"/>
        <v>0</v>
      </c>
      <c r="AL68" s="140">
        <f t="shared" si="4"/>
        <v>0</v>
      </c>
      <c r="AM68" s="140">
        <f t="shared" si="5"/>
        <v>0</v>
      </c>
      <c r="AN68" s="140">
        <f t="shared" si="6"/>
        <v>0</v>
      </c>
      <c r="AO68" s="140">
        <f t="shared" si="7"/>
        <v>2</v>
      </c>
      <c r="AP68" s="89">
        <f t="shared" si="8"/>
        <v>0</v>
      </c>
      <c r="AQ68" s="90">
        <f t="shared" si="9"/>
        <v>0</v>
      </c>
      <c r="AR68" s="90">
        <f t="shared" si="10"/>
        <v>0</v>
      </c>
      <c r="AS68" s="91">
        <f t="shared" si="11"/>
        <v>0</v>
      </c>
      <c r="AT68" s="110" t="str">
        <f t="shared" si="12"/>
        <v>TRE-LE-LE</v>
      </c>
    </row>
    <row r="69" spans="1:46" ht="12.75" customHeight="1">
      <c r="A69" s="135">
        <v>29</v>
      </c>
      <c r="B69" s="14" t="str">
        <f t="shared" si="1"/>
        <v>BLISS</v>
      </c>
      <c r="C69" s="15">
        <f aca="true" t="shared" si="39" ref="C69:AJ69">IF(C36="dnf","DNF",IF(C36="","",IF(C36&gt;$C$6,C36-$C$6,C36+$C$6)))</f>
      </c>
      <c r="D69" s="15" t="str">
        <f t="shared" si="39"/>
        <v>DNF</v>
      </c>
      <c r="E69" s="15">
        <f t="shared" si="39"/>
      </c>
      <c r="F69" s="15">
        <f t="shared" si="39"/>
      </c>
      <c r="G69" s="15">
        <f t="shared" si="39"/>
      </c>
      <c r="H69" s="15">
        <f t="shared" si="39"/>
      </c>
      <c r="I69" s="15">
        <f t="shared" si="39"/>
      </c>
      <c r="J69" s="15">
        <f t="shared" si="39"/>
      </c>
      <c r="K69" s="15">
        <f t="shared" si="39"/>
      </c>
      <c r="L69" s="15">
        <f t="shared" si="39"/>
      </c>
      <c r="M69" s="15">
        <f t="shared" si="39"/>
      </c>
      <c r="N69" s="15">
        <f t="shared" si="39"/>
      </c>
      <c r="O69" s="15">
        <f t="shared" si="39"/>
      </c>
      <c r="P69" s="15">
        <f t="shared" si="39"/>
      </c>
      <c r="Q69" s="15">
        <f t="shared" si="39"/>
      </c>
      <c r="R69" s="15">
        <f t="shared" si="39"/>
      </c>
      <c r="S69" s="15">
        <f t="shared" si="39"/>
      </c>
      <c r="T69" s="15">
        <f t="shared" si="39"/>
      </c>
      <c r="U69" s="15">
        <f t="shared" si="39"/>
      </c>
      <c r="V69" s="15">
        <f t="shared" si="39"/>
      </c>
      <c r="W69" s="15">
        <f t="shared" si="39"/>
      </c>
      <c r="X69" s="15">
        <f t="shared" si="39"/>
      </c>
      <c r="Y69" s="15">
        <f t="shared" si="39"/>
      </c>
      <c r="Z69" s="15">
        <f t="shared" si="39"/>
      </c>
      <c r="AA69" s="15">
        <f t="shared" si="39"/>
      </c>
      <c r="AB69" s="15">
        <f t="shared" si="39"/>
      </c>
      <c r="AC69" s="15">
        <f t="shared" si="39"/>
      </c>
      <c r="AD69" s="15">
        <f t="shared" si="39"/>
      </c>
      <c r="AE69" s="15">
        <f t="shared" si="39"/>
      </c>
      <c r="AF69" s="97">
        <f t="shared" si="39"/>
      </c>
      <c r="AG69" s="15">
        <f t="shared" si="39"/>
      </c>
      <c r="AH69" s="15">
        <f t="shared" si="39"/>
      </c>
      <c r="AI69" s="15">
        <f t="shared" si="39"/>
      </c>
      <c r="AJ69" s="81">
        <f t="shared" si="39"/>
      </c>
      <c r="AK69" s="139">
        <f t="shared" si="3"/>
        <v>0</v>
      </c>
      <c r="AL69" s="140">
        <f t="shared" si="4"/>
        <v>0</v>
      </c>
      <c r="AM69" s="140">
        <f t="shared" si="5"/>
        <v>0</v>
      </c>
      <c r="AN69" s="140">
        <f t="shared" si="6"/>
        <v>0</v>
      </c>
      <c r="AO69" s="140">
        <f t="shared" si="7"/>
        <v>2</v>
      </c>
      <c r="AP69" s="89">
        <f t="shared" si="8"/>
        <v>0</v>
      </c>
      <c r="AQ69" s="90">
        <f t="shared" si="9"/>
        <v>0</v>
      </c>
      <c r="AR69" s="90">
        <f t="shared" si="10"/>
        <v>0</v>
      </c>
      <c r="AS69" s="91">
        <f t="shared" si="11"/>
        <v>0</v>
      </c>
      <c r="AT69" s="110" t="str">
        <f t="shared" si="12"/>
        <v>BLISS</v>
      </c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</sheetData>
  <sheetProtection selectLockedCells="1" selectUnlockedCells="1"/>
  <mergeCells count="14">
    <mergeCell ref="T6:W6"/>
    <mergeCell ref="AE6:AF6"/>
    <mergeCell ref="A39:A40"/>
    <mergeCell ref="B39:B40"/>
    <mergeCell ref="A5:AF5"/>
    <mergeCell ref="A38:AF38"/>
    <mergeCell ref="AL39:AS39"/>
    <mergeCell ref="AT39:AT40"/>
    <mergeCell ref="A6:A7"/>
    <mergeCell ref="B6:B7"/>
    <mergeCell ref="AG6:AJ6"/>
    <mergeCell ref="AG39:AJ39"/>
    <mergeCell ref="T39:AB39"/>
    <mergeCell ref="AE39:AF39"/>
  </mergeCells>
  <printOptions/>
  <pageMargins left="0.03958333333333333" right="0.11805555555555555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7"/>
  <sheetViews>
    <sheetView zoomScale="85" zoomScaleNormal="85" zoomScaleSheetLayoutView="50" zoomScalePageLayoutView="0" workbookViewId="0" topLeftCell="A19">
      <selection activeCell="X37" sqref="X37"/>
    </sheetView>
  </sheetViews>
  <sheetFormatPr defaultColWidth="11.421875" defaultRowHeight="12.75"/>
  <cols>
    <col min="1" max="1" width="4.00390625" style="16" customWidth="1"/>
    <col min="2" max="2" width="25.8515625" style="17" customWidth="1"/>
    <col min="3" max="4" width="15.57421875" style="17" customWidth="1"/>
    <col min="5" max="5" width="17.28125" style="17" customWidth="1"/>
    <col min="6" max="6" width="14.57421875" style="17" customWidth="1"/>
    <col min="7" max="7" width="11.28125" style="17" customWidth="1"/>
    <col min="8" max="11" width="6.7109375" style="17" customWidth="1"/>
    <col min="12" max="15" width="7.421875" style="17" hidden="1" customWidth="1"/>
    <col min="16" max="16" width="8.7109375" style="17" customWidth="1"/>
    <col min="17" max="19" width="6.28125" style="17" customWidth="1"/>
    <col min="20" max="20" width="22.421875" style="18" customWidth="1"/>
    <col min="21" max="21" width="18.57421875" style="18" customWidth="1"/>
    <col min="22" max="22" width="17.00390625" style="18" customWidth="1"/>
    <col min="23" max="23" width="19.00390625" style="0" customWidth="1"/>
  </cols>
  <sheetData>
    <row r="1" spans="1:23" s="19" customFormat="1" ht="27.75" customHeight="1">
      <c r="A1" s="295" t="s">
        <v>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7"/>
    </row>
    <row r="2" spans="1:23" s="19" customFormat="1" ht="20.25">
      <c r="A2" s="298" t="s">
        <v>100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9" t="s">
        <v>167</v>
      </c>
      <c r="U2" s="299"/>
      <c r="V2" s="299"/>
      <c r="W2" s="299"/>
    </row>
    <row r="3" spans="1:23" s="19" customFormat="1" ht="20.25">
      <c r="A3" s="300" t="s">
        <v>81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268"/>
      <c r="U3" s="268"/>
      <c r="V3" s="268"/>
      <c r="W3" s="268"/>
    </row>
    <row r="4" spans="1:23" s="19" customFormat="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/>
      <c r="V4" s="20"/>
      <c r="W4" s="20"/>
    </row>
    <row r="5" spans="1:23" s="19" customFormat="1" ht="15.75">
      <c r="A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19" customFormat="1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19" customFormat="1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s="19" customFormat="1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22" customFormat="1" ht="23.25">
      <c r="A9" s="20"/>
      <c r="B9" s="264" t="s">
        <v>45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</row>
    <row r="10" spans="1:23" s="19" customFormat="1" ht="12" customHeight="1">
      <c r="A10" s="20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0"/>
    </row>
    <row r="11" spans="1:23" s="27" customFormat="1" ht="23.25">
      <c r="A11" s="307" t="s">
        <v>83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</row>
    <row r="12" spans="1:23" s="27" customFormat="1" ht="12.75" customHeight="1">
      <c r="A12" s="25"/>
      <c r="B12" s="2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5"/>
    </row>
    <row r="13" spans="1:23" s="19" customFormat="1" ht="15.75">
      <c r="A13" s="20"/>
      <c r="B13" s="24"/>
      <c r="C13" s="29"/>
      <c r="D13" s="29"/>
      <c r="E13" s="29"/>
      <c r="F13" s="29"/>
      <c r="G13" s="29"/>
      <c r="H13" s="265" t="s">
        <v>46</v>
      </c>
      <c r="I13" s="265"/>
      <c r="J13" s="265"/>
      <c r="K13" s="265"/>
      <c r="L13" s="265"/>
      <c r="M13" s="265"/>
      <c r="N13" s="265"/>
      <c r="O13" s="265"/>
      <c r="P13" s="265"/>
      <c r="Q13" s="29"/>
      <c r="R13" s="29"/>
      <c r="S13" s="29"/>
      <c r="T13" s="24"/>
      <c r="U13" s="24"/>
      <c r="V13" s="24"/>
      <c r="W13" s="20"/>
    </row>
    <row r="14" spans="1:23" ht="15.75">
      <c r="A14" s="269" t="s">
        <v>47</v>
      </c>
      <c r="B14" s="269"/>
      <c r="C14" s="30" t="s">
        <v>48</v>
      </c>
      <c r="D14" s="30" t="s">
        <v>49</v>
      </c>
      <c r="E14" s="30" t="s">
        <v>50</v>
      </c>
      <c r="F14" s="30" t="s">
        <v>51</v>
      </c>
      <c r="G14" s="31" t="s">
        <v>52</v>
      </c>
      <c r="H14" s="35" t="s">
        <v>53</v>
      </c>
      <c r="I14" s="35" t="s">
        <v>53</v>
      </c>
      <c r="J14" s="35" t="s">
        <v>53</v>
      </c>
      <c r="K14" s="35" t="s">
        <v>53</v>
      </c>
      <c r="L14" s="35" t="s">
        <v>53</v>
      </c>
      <c r="M14" s="35" t="s">
        <v>53</v>
      </c>
      <c r="N14" s="35" t="s">
        <v>53</v>
      </c>
      <c r="O14" s="35" t="s">
        <v>53</v>
      </c>
      <c r="P14" s="35" t="s">
        <v>54</v>
      </c>
      <c r="Q14" s="270" t="s">
        <v>55</v>
      </c>
      <c r="R14" s="270"/>
      <c r="S14" s="270"/>
      <c r="T14" s="271" t="s">
        <v>56</v>
      </c>
      <c r="U14" s="271"/>
      <c r="V14" s="271"/>
      <c r="W14" s="33" t="s">
        <v>57</v>
      </c>
    </row>
    <row r="15" spans="1:23" ht="15.75">
      <c r="A15" s="274" t="s">
        <v>58</v>
      </c>
      <c r="B15" s="274"/>
      <c r="C15" s="36"/>
      <c r="D15" s="36"/>
      <c r="E15" s="36"/>
      <c r="F15" s="36"/>
      <c r="G15" s="37" t="s">
        <v>59</v>
      </c>
      <c r="H15" s="36" t="s">
        <v>7</v>
      </c>
      <c r="I15" s="36" t="s">
        <v>41</v>
      </c>
      <c r="J15" s="36" t="s">
        <v>42</v>
      </c>
      <c r="K15" s="36" t="s">
        <v>60</v>
      </c>
      <c r="L15" s="36" t="s">
        <v>32</v>
      </c>
      <c r="M15" s="36" t="s">
        <v>33</v>
      </c>
      <c r="N15" s="36" t="s">
        <v>34</v>
      </c>
      <c r="O15" s="36" t="s">
        <v>35</v>
      </c>
      <c r="P15" s="36" t="s">
        <v>61</v>
      </c>
      <c r="Q15" s="38" t="s">
        <v>62</v>
      </c>
      <c r="R15" s="32" t="s">
        <v>63</v>
      </c>
      <c r="S15" s="39" t="s">
        <v>64</v>
      </c>
      <c r="T15" s="33" t="s">
        <v>55</v>
      </c>
      <c r="U15" s="33" t="s">
        <v>65</v>
      </c>
      <c r="V15" s="33" t="s">
        <v>66</v>
      </c>
      <c r="W15" s="33" t="s">
        <v>67</v>
      </c>
    </row>
    <row r="16" spans="1:23" ht="15">
      <c r="A16" s="229">
        <v>1</v>
      </c>
      <c r="B16" s="230" t="s">
        <v>136</v>
      </c>
      <c r="C16" s="231" t="s">
        <v>133</v>
      </c>
      <c r="D16" s="232">
        <v>2253</v>
      </c>
      <c r="E16" s="232" t="s">
        <v>137</v>
      </c>
      <c r="F16" s="232" t="s">
        <v>138</v>
      </c>
      <c r="G16" s="233">
        <v>0.9288</v>
      </c>
      <c r="H16" s="234">
        <v>1</v>
      </c>
      <c r="I16" s="235">
        <v>11</v>
      </c>
      <c r="J16" s="235">
        <v>5</v>
      </c>
      <c r="K16" s="235">
        <v>2</v>
      </c>
      <c r="L16" s="235"/>
      <c r="M16" s="235"/>
      <c r="N16" s="235"/>
      <c r="O16" s="235"/>
      <c r="P16" s="236">
        <f>16+(I16*6)+(J16*3)+(K16*1)</f>
        <v>99</v>
      </c>
      <c r="Q16" s="237">
        <v>23</v>
      </c>
      <c r="R16" s="238">
        <v>51</v>
      </c>
      <c r="S16" s="238">
        <v>24</v>
      </c>
      <c r="T16" s="239">
        <f>Q16*3600+R16*60+S16</f>
        <v>85884</v>
      </c>
      <c r="U16" s="239">
        <f>T16*G16</f>
        <v>79769.0592</v>
      </c>
      <c r="V16" s="239">
        <f>U16/P16</f>
        <v>805.7480727272728</v>
      </c>
      <c r="W16" s="240">
        <f>P16*3600/U16</f>
        <v>4.467897748504472</v>
      </c>
    </row>
    <row r="17" spans="1:23" ht="15">
      <c r="A17" s="229">
        <v>2</v>
      </c>
      <c r="B17" s="230" t="s">
        <v>102</v>
      </c>
      <c r="C17" s="231" t="s">
        <v>133</v>
      </c>
      <c r="D17" s="241" t="s">
        <v>134</v>
      </c>
      <c r="E17" s="232" t="s">
        <v>135</v>
      </c>
      <c r="F17" s="232" t="s">
        <v>2</v>
      </c>
      <c r="G17" s="233">
        <v>0.9774</v>
      </c>
      <c r="H17" s="234">
        <v>1</v>
      </c>
      <c r="I17" s="235">
        <v>11</v>
      </c>
      <c r="J17" s="235">
        <v>6</v>
      </c>
      <c r="K17" s="235">
        <v>2</v>
      </c>
      <c r="L17" s="242"/>
      <c r="M17" s="242"/>
      <c r="N17" s="242"/>
      <c r="O17" s="242"/>
      <c r="P17" s="236">
        <f>16+(I17*6)+(J17*3)+(K17*1)</f>
        <v>102</v>
      </c>
      <c r="Q17" s="237">
        <v>23</v>
      </c>
      <c r="R17" s="238">
        <v>49</v>
      </c>
      <c r="S17" s="238">
        <v>55</v>
      </c>
      <c r="T17" s="239">
        <f>Q17*3600+R17*60+S17</f>
        <v>85795</v>
      </c>
      <c r="U17" s="239">
        <f>T17*G17</f>
        <v>83856.03300000001</v>
      </c>
      <c r="V17" s="239">
        <f>U17/P17</f>
        <v>822.1179705882354</v>
      </c>
      <c r="W17" s="240">
        <f>P17*3600/U17</f>
        <v>4.3789335944379815</v>
      </c>
    </row>
    <row r="18" spans="1:23" ht="15">
      <c r="A18" s="229">
        <v>3</v>
      </c>
      <c r="B18" s="244" t="s">
        <v>147</v>
      </c>
      <c r="C18" s="231" t="s">
        <v>133</v>
      </c>
      <c r="D18" s="232">
        <v>3027</v>
      </c>
      <c r="E18" s="232" t="s">
        <v>148</v>
      </c>
      <c r="F18" s="232" t="s">
        <v>138</v>
      </c>
      <c r="G18" s="245">
        <v>0.9143</v>
      </c>
      <c r="H18" s="234">
        <v>1</v>
      </c>
      <c r="I18" s="235">
        <v>9</v>
      </c>
      <c r="J18" s="235">
        <v>7</v>
      </c>
      <c r="K18" s="235">
        <v>3</v>
      </c>
      <c r="L18" s="242"/>
      <c r="M18" s="242"/>
      <c r="N18" s="242"/>
      <c r="O18" s="242"/>
      <c r="P18" s="236">
        <f>16+(I18*6)+(J18*3)+(K18*1)</f>
        <v>94</v>
      </c>
      <c r="Q18" s="237">
        <v>23</v>
      </c>
      <c r="R18" s="238">
        <v>54</v>
      </c>
      <c r="S18" s="238">
        <v>0</v>
      </c>
      <c r="T18" s="239">
        <f>Q18*3600+R18*60+S18</f>
        <v>86040</v>
      </c>
      <c r="U18" s="239">
        <f>T18*G18</f>
        <v>78666.372</v>
      </c>
      <c r="V18" s="239">
        <f>U18/P18</f>
        <v>836.8762978723405</v>
      </c>
      <c r="W18" s="240">
        <f>P18*3600/U18</f>
        <v>4.3017110284430045</v>
      </c>
    </row>
    <row r="19" spans="1:23" ht="15">
      <c r="A19" s="229">
        <v>4</v>
      </c>
      <c r="B19" s="230" t="s">
        <v>101</v>
      </c>
      <c r="C19" s="231" t="s">
        <v>133</v>
      </c>
      <c r="D19" s="232">
        <v>2326</v>
      </c>
      <c r="E19" s="232" t="s">
        <v>140</v>
      </c>
      <c r="F19" s="232" t="s">
        <v>2</v>
      </c>
      <c r="G19" s="243">
        <v>1.0164</v>
      </c>
      <c r="H19" s="234">
        <v>1</v>
      </c>
      <c r="I19" s="235">
        <v>11</v>
      </c>
      <c r="J19" s="235">
        <v>6</v>
      </c>
      <c r="K19" s="235">
        <v>3</v>
      </c>
      <c r="L19" s="242"/>
      <c r="M19" s="242"/>
      <c r="N19" s="242"/>
      <c r="O19" s="242"/>
      <c r="P19" s="236">
        <f>16+(I19*6)+(J19*3)+(K19*1)</f>
        <v>103</v>
      </c>
      <c r="Q19" s="237">
        <v>23</v>
      </c>
      <c r="R19" s="238">
        <v>50</v>
      </c>
      <c r="S19" s="238">
        <v>0</v>
      </c>
      <c r="T19" s="239">
        <f>Q19*3600+R19*60+S19</f>
        <v>85800</v>
      </c>
      <c r="U19" s="239">
        <f>T19*G19</f>
        <v>87207.12</v>
      </c>
      <c r="V19" s="239">
        <f>U19/P19</f>
        <v>846.671067961165</v>
      </c>
      <c r="W19" s="240">
        <f>P19*3600/U19</f>
        <v>4.251946400706731</v>
      </c>
    </row>
    <row r="20" spans="1:23" ht="15">
      <c r="A20" s="229">
        <v>5</v>
      </c>
      <c r="B20" s="260" t="s">
        <v>106</v>
      </c>
      <c r="C20" s="261" t="s">
        <v>141</v>
      </c>
      <c r="D20" s="262">
        <v>2149</v>
      </c>
      <c r="E20" s="262" t="s">
        <v>142</v>
      </c>
      <c r="F20" s="262" t="s">
        <v>138</v>
      </c>
      <c r="G20" s="251">
        <v>0.8606</v>
      </c>
      <c r="H20" s="252">
        <v>1</v>
      </c>
      <c r="I20" s="253">
        <v>9</v>
      </c>
      <c r="J20" s="253">
        <v>5</v>
      </c>
      <c r="K20" s="253">
        <v>2</v>
      </c>
      <c r="L20" s="259"/>
      <c r="M20" s="259"/>
      <c r="N20" s="259"/>
      <c r="O20" s="259"/>
      <c r="P20" s="254">
        <f>16+(I20*6)+(J20*3)+(K20*1)</f>
        <v>87</v>
      </c>
      <c r="Q20" s="255">
        <v>23</v>
      </c>
      <c r="R20" s="256">
        <v>52</v>
      </c>
      <c r="S20" s="256">
        <v>1</v>
      </c>
      <c r="T20" s="257">
        <f>Q20*3600+R20*60+S20</f>
        <v>85921</v>
      </c>
      <c r="U20" s="257">
        <f>T20*G20</f>
        <v>73943.61260000001</v>
      </c>
      <c r="V20" s="257">
        <f>U20/P20</f>
        <v>849.9265816091955</v>
      </c>
      <c r="W20" s="258">
        <f>P20*3600/U20</f>
        <v>4.235659970987135</v>
      </c>
    </row>
    <row r="21" spans="1:23" s="19" customFormat="1" ht="11.25" customHeight="1">
      <c r="A21" s="2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0"/>
    </row>
    <row r="22" spans="1:23" s="19" customFormat="1" ht="18.75" customHeight="1">
      <c r="A22" s="308" t="s">
        <v>68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</row>
    <row r="23" spans="1:23" s="19" customFormat="1" ht="14.25" customHeight="1">
      <c r="A23" s="2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0"/>
    </row>
    <row r="24" spans="1:23" s="19" customFormat="1" ht="14.25" customHeight="1">
      <c r="A24" s="20"/>
      <c r="B24" s="29"/>
      <c r="C24" s="29"/>
      <c r="D24" s="29"/>
      <c r="E24" s="29"/>
      <c r="F24" s="29"/>
      <c r="G24" s="29"/>
      <c r="H24" s="265" t="s">
        <v>69</v>
      </c>
      <c r="I24" s="265"/>
      <c r="J24" s="265"/>
      <c r="K24" s="265"/>
      <c r="L24" s="265"/>
      <c r="M24" s="265"/>
      <c r="N24" s="265"/>
      <c r="O24" s="265"/>
      <c r="P24" s="266"/>
      <c r="Q24" s="24"/>
      <c r="R24" s="24"/>
      <c r="S24" s="24"/>
      <c r="T24" s="24"/>
      <c r="U24" s="24"/>
      <c r="V24" s="24"/>
      <c r="W24" s="20"/>
    </row>
    <row r="25" spans="1:23" s="19" customFormat="1" ht="14.25" customHeight="1">
      <c r="A25" s="269" t="s">
        <v>47</v>
      </c>
      <c r="B25" s="269"/>
      <c r="C25" s="30" t="s">
        <v>48</v>
      </c>
      <c r="D25" s="30" t="s">
        <v>49</v>
      </c>
      <c r="E25" s="30" t="s">
        <v>50</v>
      </c>
      <c r="F25" s="30" t="s">
        <v>51</v>
      </c>
      <c r="G25" s="31" t="s">
        <v>52</v>
      </c>
      <c r="H25" s="35" t="s">
        <v>53</v>
      </c>
      <c r="I25" s="35" t="s">
        <v>53</v>
      </c>
      <c r="J25" s="35" t="s">
        <v>53</v>
      </c>
      <c r="K25" s="35" t="s">
        <v>53</v>
      </c>
      <c r="L25" s="35" t="s">
        <v>53</v>
      </c>
      <c r="M25" s="35" t="s">
        <v>53</v>
      </c>
      <c r="N25" s="35" t="s">
        <v>53</v>
      </c>
      <c r="O25" s="40" t="s">
        <v>53</v>
      </c>
      <c r="P25" s="146" t="s">
        <v>54</v>
      </c>
      <c r="Q25" s="272" t="s">
        <v>55</v>
      </c>
      <c r="R25" s="272"/>
      <c r="S25" s="272"/>
      <c r="T25" s="273" t="s">
        <v>56</v>
      </c>
      <c r="U25" s="273"/>
      <c r="V25" s="273"/>
      <c r="W25" s="145" t="s">
        <v>57</v>
      </c>
    </row>
    <row r="26" spans="1:23" s="19" customFormat="1" ht="14.25" customHeight="1">
      <c r="A26" s="274" t="s">
        <v>58</v>
      </c>
      <c r="B26" s="274"/>
      <c r="C26" s="35"/>
      <c r="D26" s="35"/>
      <c r="E26" s="35"/>
      <c r="F26" s="35"/>
      <c r="G26" s="40" t="s">
        <v>59</v>
      </c>
      <c r="H26" s="35" t="s">
        <v>7</v>
      </c>
      <c r="I26" s="35" t="s">
        <v>41</v>
      </c>
      <c r="J26" s="35" t="s">
        <v>42</v>
      </c>
      <c r="K26" s="35" t="s">
        <v>60</v>
      </c>
      <c r="L26" s="35" t="s">
        <v>32</v>
      </c>
      <c r="M26" s="35" t="s">
        <v>33</v>
      </c>
      <c r="N26" s="35" t="s">
        <v>34</v>
      </c>
      <c r="O26" s="40" t="s">
        <v>35</v>
      </c>
      <c r="P26" s="223" t="s">
        <v>61</v>
      </c>
      <c r="Q26" s="223" t="s">
        <v>62</v>
      </c>
      <c r="R26" s="223" t="s">
        <v>63</v>
      </c>
      <c r="S26" s="223" t="s">
        <v>64</v>
      </c>
      <c r="T26" s="224" t="s">
        <v>55</v>
      </c>
      <c r="U26" s="224" t="s">
        <v>65</v>
      </c>
      <c r="V26" s="224" t="s">
        <v>66</v>
      </c>
      <c r="W26" s="224" t="s">
        <v>67</v>
      </c>
    </row>
    <row r="27" spans="1:23" s="19" customFormat="1" ht="14.25" customHeight="1">
      <c r="A27" s="148"/>
      <c r="B27" s="94" t="s">
        <v>101</v>
      </c>
      <c r="C27" s="95">
        <v>2326</v>
      </c>
      <c r="D27" s="159" t="s">
        <v>140</v>
      </c>
      <c r="E27" s="93" t="s">
        <v>133</v>
      </c>
      <c r="F27" s="93" t="s">
        <v>2</v>
      </c>
      <c r="G27" s="166">
        <v>1.0111</v>
      </c>
      <c r="H27" s="204">
        <v>1</v>
      </c>
      <c r="I27" s="205">
        <v>11</v>
      </c>
      <c r="J27" s="205">
        <v>6</v>
      </c>
      <c r="K27" s="205">
        <v>3</v>
      </c>
      <c r="L27" s="205"/>
      <c r="M27" s="205"/>
      <c r="N27" s="205"/>
      <c r="O27" s="205"/>
      <c r="P27" s="206">
        <f>16+(I27*6)+(J27*3)+(K27*1)</f>
        <v>103</v>
      </c>
      <c r="Q27" s="207">
        <v>23</v>
      </c>
      <c r="R27" s="208">
        <v>50</v>
      </c>
      <c r="S27" s="208">
        <v>0</v>
      </c>
      <c r="T27" s="209">
        <f>Q27*3600+R27*60+S27</f>
        <v>85800</v>
      </c>
      <c r="U27" s="209">
        <f>T27*G27</f>
        <v>86752.38</v>
      </c>
      <c r="V27" s="209">
        <f>U27/P27</f>
        <v>842.2561165048544</v>
      </c>
      <c r="W27" s="210">
        <f>P27*3600/U27</f>
        <v>4.274234320718348</v>
      </c>
    </row>
    <row r="28" spans="1:23" s="19" customFormat="1" ht="14.25" customHeight="1">
      <c r="A28" s="115"/>
      <c r="B28" s="116"/>
      <c r="C28" s="117"/>
      <c r="D28" s="118"/>
      <c r="E28" s="118"/>
      <c r="F28" s="118"/>
      <c r="G28" s="119"/>
      <c r="H28" s="120"/>
      <c r="I28" s="118"/>
      <c r="J28" s="118"/>
      <c r="K28" s="118"/>
      <c r="L28" s="118"/>
      <c r="M28" s="118"/>
      <c r="N28" s="118"/>
      <c r="O28" s="118"/>
      <c r="P28" s="121"/>
      <c r="Q28" s="120"/>
      <c r="R28" s="122"/>
      <c r="S28" s="122"/>
      <c r="T28" s="123"/>
      <c r="U28" s="123"/>
      <c r="V28" s="123"/>
      <c r="W28" s="124"/>
    </row>
    <row r="29" spans="1:23" s="26" customFormat="1" ht="22.5">
      <c r="A29" s="25"/>
      <c r="B29" s="264" t="s">
        <v>70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</row>
    <row r="30" spans="1:23" s="19" customFormat="1" ht="15.75">
      <c r="A30" s="20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41"/>
    </row>
    <row r="31" spans="1:23" s="19" customFormat="1" ht="15.75">
      <c r="A31" s="20"/>
      <c r="B31" s="24"/>
      <c r="C31" s="29"/>
      <c r="D31" s="29"/>
      <c r="E31" s="29"/>
      <c r="F31" s="29"/>
      <c r="G31" s="29"/>
      <c r="H31" s="265" t="s">
        <v>46</v>
      </c>
      <c r="I31" s="265"/>
      <c r="J31" s="265"/>
      <c r="K31" s="265"/>
      <c r="L31" s="265"/>
      <c r="M31" s="265"/>
      <c r="N31" s="265"/>
      <c r="O31" s="265"/>
      <c r="P31" s="265"/>
      <c r="Q31" s="29"/>
      <c r="R31" s="29"/>
      <c r="S31" s="29"/>
      <c r="T31" s="24"/>
      <c r="U31" s="24"/>
      <c r="V31" s="24"/>
      <c r="W31" s="20"/>
    </row>
    <row r="32" spans="1:23" ht="25.5" customHeight="1">
      <c r="A32" s="269" t="s">
        <v>47</v>
      </c>
      <c r="B32" s="269"/>
      <c r="C32" s="30" t="s">
        <v>50</v>
      </c>
      <c r="D32" s="30" t="s">
        <v>48</v>
      </c>
      <c r="E32" s="30" t="s">
        <v>49</v>
      </c>
      <c r="F32" s="30" t="s">
        <v>51</v>
      </c>
      <c r="G32" s="31" t="s">
        <v>52</v>
      </c>
      <c r="H32" s="35" t="s">
        <v>53</v>
      </c>
      <c r="I32" s="35" t="s">
        <v>53</v>
      </c>
      <c r="J32" s="35" t="s">
        <v>53</v>
      </c>
      <c r="K32" s="35" t="s">
        <v>53</v>
      </c>
      <c r="L32" s="35" t="s">
        <v>53</v>
      </c>
      <c r="M32" s="35" t="s">
        <v>53</v>
      </c>
      <c r="N32" s="35" t="s">
        <v>53</v>
      </c>
      <c r="O32" s="35" t="s">
        <v>53</v>
      </c>
      <c r="P32" s="35" t="s">
        <v>54</v>
      </c>
      <c r="Q32" s="270" t="s">
        <v>55</v>
      </c>
      <c r="R32" s="270"/>
      <c r="S32" s="270"/>
      <c r="T32" s="271" t="s">
        <v>56</v>
      </c>
      <c r="U32" s="271"/>
      <c r="V32" s="271"/>
      <c r="W32" s="33" t="s">
        <v>57</v>
      </c>
    </row>
    <row r="33" spans="1:23" ht="15.75">
      <c r="A33" s="274" t="s">
        <v>58</v>
      </c>
      <c r="B33" s="274"/>
      <c r="C33" s="36"/>
      <c r="D33" s="36"/>
      <c r="E33" s="36"/>
      <c r="F33" s="36"/>
      <c r="G33" s="37" t="s">
        <v>59</v>
      </c>
      <c r="H33" s="36" t="s">
        <v>7</v>
      </c>
      <c r="I33" s="36" t="s">
        <v>41</v>
      </c>
      <c r="J33" s="36" t="s">
        <v>42</v>
      </c>
      <c r="K33" s="36" t="s">
        <v>60</v>
      </c>
      <c r="L33" s="36" t="s">
        <v>32</v>
      </c>
      <c r="M33" s="36" t="s">
        <v>33</v>
      </c>
      <c r="N33" s="36" t="s">
        <v>34</v>
      </c>
      <c r="O33" s="36" t="s">
        <v>35</v>
      </c>
      <c r="P33" s="36" t="s">
        <v>61</v>
      </c>
      <c r="Q33" s="38" t="s">
        <v>62</v>
      </c>
      <c r="R33" s="32" t="s">
        <v>63</v>
      </c>
      <c r="S33" s="39" t="s">
        <v>64</v>
      </c>
      <c r="T33" s="33" t="s">
        <v>55</v>
      </c>
      <c r="U33" s="33" t="s">
        <v>65</v>
      </c>
      <c r="V33" s="33" t="s">
        <v>66</v>
      </c>
      <c r="W33" s="33" t="s">
        <v>67</v>
      </c>
    </row>
    <row r="34" spans="1:23" ht="15.75" customHeight="1">
      <c r="A34" s="86">
        <v>1</v>
      </c>
      <c r="B34" s="156" t="s">
        <v>136</v>
      </c>
      <c r="C34" s="157" t="s">
        <v>133</v>
      </c>
      <c r="D34" s="159">
        <v>2253</v>
      </c>
      <c r="E34" s="159" t="s">
        <v>137</v>
      </c>
      <c r="F34" s="159" t="s">
        <v>138</v>
      </c>
      <c r="G34" s="160">
        <v>0.9288</v>
      </c>
      <c r="H34" s="100">
        <v>1</v>
      </c>
      <c r="I34" s="101">
        <v>11</v>
      </c>
      <c r="J34" s="101">
        <v>5</v>
      </c>
      <c r="K34" s="101">
        <v>2</v>
      </c>
      <c r="L34" s="101"/>
      <c r="M34" s="101"/>
      <c r="N34" s="101"/>
      <c r="O34" s="101"/>
      <c r="P34" s="102">
        <f>U127+(U128*I34)+(J34*U129)+(K34*U130)</f>
        <v>99</v>
      </c>
      <c r="Q34" s="103">
        <v>23</v>
      </c>
      <c r="R34" s="104">
        <v>51</v>
      </c>
      <c r="S34" s="104">
        <v>24</v>
      </c>
      <c r="T34" s="87">
        <f aca="true" t="shared" si="0" ref="T34:T39">Q34*3600+R34*60+S34</f>
        <v>85884</v>
      </c>
      <c r="U34" s="87">
        <f aca="true" t="shared" si="1" ref="U34:U39">T34*G34</f>
        <v>79769.0592</v>
      </c>
      <c r="V34" s="87">
        <f aca="true" t="shared" si="2" ref="V34:V39">U34/P34</f>
        <v>805.7480727272728</v>
      </c>
      <c r="W34" s="88">
        <f aca="true" t="shared" si="3" ref="W34:W39">P34*3600/U34</f>
        <v>4.467897748504472</v>
      </c>
    </row>
    <row r="35" spans="1:23" ht="15.75" customHeight="1">
      <c r="A35" s="86">
        <v>2</v>
      </c>
      <c r="B35" s="156" t="s">
        <v>102</v>
      </c>
      <c r="C35" s="157" t="s">
        <v>133</v>
      </c>
      <c r="D35" s="158" t="s">
        <v>134</v>
      </c>
      <c r="E35" s="159" t="s">
        <v>135</v>
      </c>
      <c r="F35" s="159" t="s">
        <v>2</v>
      </c>
      <c r="G35" s="160">
        <v>0.9774</v>
      </c>
      <c r="H35" s="100">
        <v>1</v>
      </c>
      <c r="I35" s="101">
        <v>11</v>
      </c>
      <c r="J35" s="101">
        <v>6</v>
      </c>
      <c r="K35" s="101">
        <v>2</v>
      </c>
      <c r="L35" s="155"/>
      <c r="M35" s="155"/>
      <c r="N35" s="155"/>
      <c r="O35" s="155"/>
      <c r="P35" s="102">
        <f>16+(I35*6)+(J35*3)+(K35*1)</f>
        <v>102</v>
      </c>
      <c r="Q35" s="103">
        <v>23</v>
      </c>
      <c r="R35" s="104">
        <v>49</v>
      </c>
      <c r="S35" s="104">
        <v>55</v>
      </c>
      <c r="T35" s="87">
        <f t="shared" si="0"/>
        <v>85795</v>
      </c>
      <c r="U35" s="87">
        <f t="shared" si="1"/>
        <v>83856.03300000001</v>
      </c>
      <c r="V35" s="87">
        <f t="shared" si="2"/>
        <v>822.1179705882354</v>
      </c>
      <c r="W35" s="88">
        <f t="shared" si="3"/>
        <v>4.3789335944379815</v>
      </c>
    </row>
    <row r="36" spans="1:23" ht="15.75" customHeight="1">
      <c r="A36" s="86">
        <v>3</v>
      </c>
      <c r="B36" s="161" t="s">
        <v>147</v>
      </c>
      <c r="C36" s="173" t="s">
        <v>133</v>
      </c>
      <c r="D36" s="164">
        <v>3027</v>
      </c>
      <c r="E36" s="164" t="s">
        <v>148</v>
      </c>
      <c r="F36" s="164" t="s">
        <v>138</v>
      </c>
      <c r="G36" s="188">
        <v>0.9143</v>
      </c>
      <c r="H36" s="100">
        <v>1</v>
      </c>
      <c r="I36" s="101">
        <v>9</v>
      </c>
      <c r="J36" s="101">
        <v>7</v>
      </c>
      <c r="K36" s="101">
        <v>3</v>
      </c>
      <c r="L36" s="155"/>
      <c r="M36" s="155"/>
      <c r="N36" s="155"/>
      <c r="O36" s="155"/>
      <c r="P36" s="102">
        <f>16+(I36*6)+(J36*3)+(K36*1)</f>
        <v>94</v>
      </c>
      <c r="Q36" s="103">
        <v>23</v>
      </c>
      <c r="R36" s="104">
        <v>54</v>
      </c>
      <c r="S36" s="104">
        <v>0</v>
      </c>
      <c r="T36" s="87">
        <f t="shared" si="0"/>
        <v>86040</v>
      </c>
      <c r="U36" s="87">
        <f t="shared" si="1"/>
        <v>78666.372</v>
      </c>
      <c r="V36" s="87">
        <f t="shared" si="2"/>
        <v>836.8762978723405</v>
      </c>
      <c r="W36" s="88">
        <f t="shared" si="3"/>
        <v>4.3017110284430045</v>
      </c>
    </row>
    <row r="37" spans="1:23" ht="15.75" customHeight="1">
      <c r="A37" s="86">
        <v>4</v>
      </c>
      <c r="B37" s="156" t="s">
        <v>101</v>
      </c>
      <c r="C37" s="157" t="s">
        <v>133</v>
      </c>
      <c r="D37" s="159">
        <v>2326</v>
      </c>
      <c r="E37" s="159" t="s">
        <v>140</v>
      </c>
      <c r="F37" s="159" t="s">
        <v>2</v>
      </c>
      <c r="G37" s="166">
        <v>1.0164</v>
      </c>
      <c r="H37" s="100">
        <v>1</v>
      </c>
      <c r="I37" s="101">
        <v>11</v>
      </c>
      <c r="J37" s="101">
        <v>6</v>
      </c>
      <c r="K37" s="101">
        <v>3</v>
      </c>
      <c r="L37" s="155"/>
      <c r="M37" s="155"/>
      <c r="N37" s="155"/>
      <c r="O37" s="155"/>
      <c r="P37" s="102">
        <f>16+(I37*6)+(J37*3)+(K37*1)</f>
        <v>103</v>
      </c>
      <c r="Q37" s="103">
        <v>23</v>
      </c>
      <c r="R37" s="104">
        <v>50</v>
      </c>
      <c r="S37" s="104">
        <v>0</v>
      </c>
      <c r="T37" s="87">
        <f t="shared" si="0"/>
        <v>85800</v>
      </c>
      <c r="U37" s="87">
        <f t="shared" si="1"/>
        <v>87207.12</v>
      </c>
      <c r="V37" s="87">
        <f t="shared" si="2"/>
        <v>846.671067961165</v>
      </c>
      <c r="W37" s="88">
        <f t="shared" si="3"/>
        <v>4.251946400706731</v>
      </c>
    </row>
    <row r="38" spans="1:23" ht="15.75" customHeight="1">
      <c r="A38" s="86">
        <v>5</v>
      </c>
      <c r="B38" s="167" t="s">
        <v>106</v>
      </c>
      <c r="C38" s="162" t="s">
        <v>141</v>
      </c>
      <c r="D38" s="168">
        <v>2149</v>
      </c>
      <c r="E38" s="168" t="s">
        <v>142</v>
      </c>
      <c r="F38" s="168" t="s">
        <v>138</v>
      </c>
      <c r="G38" s="160">
        <v>0.8606</v>
      </c>
      <c r="H38" s="100">
        <v>1</v>
      </c>
      <c r="I38" s="101">
        <v>9</v>
      </c>
      <c r="J38" s="101">
        <v>5</v>
      </c>
      <c r="K38" s="101">
        <v>2</v>
      </c>
      <c r="L38" s="155"/>
      <c r="M38" s="155"/>
      <c r="N38" s="155"/>
      <c r="O38" s="155"/>
      <c r="P38" s="102">
        <f>16+(I38*6)+(J38*3)+(K38*1)</f>
        <v>87</v>
      </c>
      <c r="Q38" s="103">
        <v>23</v>
      </c>
      <c r="R38" s="104">
        <v>52</v>
      </c>
      <c r="S38" s="104">
        <v>1</v>
      </c>
      <c r="T38" s="87">
        <f t="shared" si="0"/>
        <v>85921</v>
      </c>
      <c r="U38" s="87">
        <f t="shared" si="1"/>
        <v>73943.61260000001</v>
      </c>
      <c r="V38" s="87">
        <f t="shared" si="2"/>
        <v>849.9265816091955</v>
      </c>
      <c r="W38" s="88">
        <f t="shared" si="3"/>
        <v>4.235659970987135</v>
      </c>
    </row>
    <row r="39" spans="1:23" ht="15.75" customHeight="1">
      <c r="A39" s="86">
        <v>6</v>
      </c>
      <c r="B39" s="180" t="s">
        <v>117</v>
      </c>
      <c r="C39" s="181" t="s">
        <v>156</v>
      </c>
      <c r="D39" s="182">
        <v>1006</v>
      </c>
      <c r="E39" s="182" t="s">
        <v>154</v>
      </c>
      <c r="F39" s="182" t="s">
        <v>139</v>
      </c>
      <c r="G39" s="160">
        <v>0.8394</v>
      </c>
      <c r="H39" s="100">
        <v>1</v>
      </c>
      <c r="I39" s="101">
        <v>9</v>
      </c>
      <c r="J39" s="101">
        <v>4</v>
      </c>
      <c r="K39" s="101">
        <v>3</v>
      </c>
      <c r="L39" s="155"/>
      <c r="M39" s="155"/>
      <c r="N39" s="155"/>
      <c r="O39" s="155"/>
      <c r="P39" s="102">
        <f>16+(I39*6)+(J39*3)+(K39*1)</f>
        <v>85</v>
      </c>
      <c r="Q39" s="103">
        <v>23</v>
      </c>
      <c r="R39" s="104">
        <v>57</v>
      </c>
      <c r="S39" s="104">
        <v>0</v>
      </c>
      <c r="T39" s="87">
        <f t="shared" si="0"/>
        <v>86220</v>
      </c>
      <c r="U39" s="87">
        <f t="shared" si="1"/>
        <v>72373.068</v>
      </c>
      <c r="V39" s="87">
        <f t="shared" si="2"/>
        <v>851.4478588235294</v>
      </c>
      <c r="W39" s="88">
        <f t="shared" si="3"/>
        <v>4.228092140573618</v>
      </c>
    </row>
    <row r="40" spans="1:23" ht="15.75" customHeight="1">
      <c r="A40" s="86">
        <v>7</v>
      </c>
      <c r="B40" s="169" t="s">
        <v>108</v>
      </c>
      <c r="C40" s="162" t="s">
        <v>141</v>
      </c>
      <c r="D40" s="171">
        <v>2181</v>
      </c>
      <c r="E40" s="171" t="s">
        <v>144</v>
      </c>
      <c r="F40" s="171" t="s">
        <v>2</v>
      </c>
      <c r="G40" s="165">
        <v>0.8883</v>
      </c>
      <c r="H40" s="100">
        <v>1</v>
      </c>
      <c r="I40" s="101">
        <v>9</v>
      </c>
      <c r="J40" s="101">
        <v>5</v>
      </c>
      <c r="K40" s="101">
        <v>3</v>
      </c>
      <c r="L40" s="155"/>
      <c r="M40" s="155"/>
      <c r="N40" s="155"/>
      <c r="O40" s="155"/>
      <c r="P40" s="102">
        <f aca="true" t="shared" si="4" ref="P40:P50">16+(I40*6)+(J40*3)+(K40*1)</f>
        <v>88</v>
      </c>
      <c r="Q40" s="103">
        <v>23</v>
      </c>
      <c r="R40" s="104">
        <v>39</v>
      </c>
      <c r="S40" s="104">
        <v>0</v>
      </c>
      <c r="T40" s="87">
        <f aca="true" t="shared" si="5" ref="T40:T50">Q40*3600+R40*60+S40</f>
        <v>85140</v>
      </c>
      <c r="U40" s="87">
        <f aca="true" t="shared" si="6" ref="U40:U50">T40*G40</f>
        <v>75629.862</v>
      </c>
      <c r="V40" s="87">
        <f aca="true" t="shared" si="7" ref="V40:V50">U40/P40</f>
        <v>859.4302499999999</v>
      </c>
      <c r="W40" s="88">
        <f aca="true" t="shared" si="8" ref="W40:W50">P40*3600/U40</f>
        <v>4.188821605941844</v>
      </c>
    </row>
    <row r="41" spans="1:23" ht="15.75" customHeight="1">
      <c r="A41" s="86">
        <v>8</v>
      </c>
      <c r="B41" s="185" t="s">
        <v>155</v>
      </c>
      <c r="C41" s="179" t="s">
        <v>157</v>
      </c>
      <c r="D41" s="168">
        <v>2003</v>
      </c>
      <c r="E41" s="168" t="s">
        <v>153</v>
      </c>
      <c r="F41" s="168" t="s">
        <v>139</v>
      </c>
      <c r="G41" s="228">
        <v>0.8896</v>
      </c>
      <c r="H41" s="100">
        <v>1</v>
      </c>
      <c r="I41" s="101">
        <v>9</v>
      </c>
      <c r="J41" s="101">
        <v>5</v>
      </c>
      <c r="K41" s="101">
        <v>3</v>
      </c>
      <c r="L41" s="155"/>
      <c r="M41" s="155"/>
      <c r="N41" s="155"/>
      <c r="O41" s="155"/>
      <c r="P41" s="102">
        <f t="shared" si="4"/>
        <v>88</v>
      </c>
      <c r="Q41" s="103">
        <v>23</v>
      </c>
      <c r="R41" s="104">
        <v>58</v>
      </c>
      <c r="S41" s="104">
        <v>0</v>
      </c>
      <c r="T41" s="87">
        <f t="shared" si="5"/>
        <v>86280</v>
      </c>
      <c r="U41" s="87">
        <f t="shared" si="6"/>
        <v>76754.688</v>
      </c>
      <c r="V41" s="87">
        <f t="shared" si="7"/>
        <v>872.2123636363635</v>
      </c>
      <c r="W41" s="88">
        <f t="shared" si="8"/>
        <v>4.127435186760189</v>
      </c>
    </row>
    <row r="42" spans="1:23" ht="15.75" customHeight="1">
      <c r="A42" s="86">
        <v>9</v>
      </c>
      <c r="B42" s="161" t="s">
        <v>104</v>
      </c>
      <c r="C42" s="162" t="s">
        <v>133</v>
      </c>
      <c r="D42" s="163">
        <v>3110</v>
      </c>
      <c r="E42" s="164" t="s">
        <v>135</v>
      </c>
      <c r="F42" s="163" t="s">
        <v>139</v>
      </c>
      <c r="G42" s="165">
        <v>0.9661</v>
      </c>
      <c r="H42" s="100">
        <v>1</v>
      </c>
      <c r="I42" s="101">
        <v>9</v>
      </c>
      <c r="J42" s="101">
        <v>7</v>
      </c>
      <c r="K42" s="101">
        <v>3</v>
      </c>
      <c r="L42" s="155"/>
      <c r="M42" s="155"/>
      <c r="N42" s="155"/>
      <c r="O42" s="155"/>
      <c r="P42" s="102">
        <f t="shared" si="4"/>
        <v>94</v>
      </c>
      <c r="Q42" s="103">
        <v>23</v>
      </c>
      <c r="R42" s="104">
        <v>49</v>
      </c>
      <c r="S42" s="104">
        <v>0</v>
      </c>
      <c r="T42" s="87">
        <f t="shared" si="5"/>
        <v>85740</v>
      </c>
      <c r="U42" s="87">
        <f t="shared" si="6"/>
        <v>82833.41399999999</v>
      </c>
      <c r="V42" s="87">
        <f t="shared" si="7"/>
        <v>881.2065319148935</v>
      </c>
      <c r="W42" s="88">
        <f t="shared" si="8"/>
        <v>4.085307892778632</v>
      </c>
    </row>
    <row r="43" spans="1:23" ht="15.75" customHeight="1">
      <c r="A43" s="86">
        <v>10</v>
      </c>
      <c r="B43" s="167" t="s">
        <v>128</v>
      </c>
      <c r="C43" s="179" t="s">
        <v>157</v>
      </c>
      <c r="D43" s="168">
        <v>1936</v>
      </c>
      <c r="E43" s="168" t="s">
        <v>153</v>
      </c>
      <c r="F43" s="168" t="s">
        <v>139</v>
      </c>
      <c r="G43" s="174">
        <v>0.9496</v>
      </c>
      <c r="H43" s="100">
        <v>1</v>
      </c>
      <c r="I43" s="101">
        <v>9</v>
      </c>
      <c r="J43" s="101">
        <v>6</v>
      </c>
      <c r="K43" s="101">
        <v>3</v>
      </c>
      <c r="L43" s="155"/>
      <c r="M43" s="155"/>
      <c r="N43" s="155"/>
      <c r="O43" s="155"/>
      <c r="P43" s="102">
        <f t="shared" si="4"/>
        <v>91</v>
      </c>
      <c r="Q43" s="103">
        <v>23</v>
      </c>
      <c r="R43" s="104">
        <v>40</v>
      </c>
      <c r="S43" s="104">
        <v>0</v>
      </c>
      <c r="T43" s="87">
        <f t="shared" si="5"/>
        <v>85200</v>
      </c>
      <c r="U43" s="87">
        <f t="shared" si="6"/>
        <v>80905.92</v>
      </c>
      <c r="V43" s="87">
        <f t="shared" si="7"/>
        <v>889.0760439560439</v>
      </c>
      <c r="W43" s="88">
        <f t="shared" si="8"/>
        <v>4.049147454228319</v>
      </c>
    </row>
    <row r="44" spans="1:23" ht="15.75" customHeight="1">
      <c r="A44" s="86">
        <v>11</v>
      </c>
      <c r="B44" s="183" t="s">
        <v>122</v>
      </c>
      <c r="C44" s="162" t="s">
        <v>156</v>
      </c>
      <c r="D44" s="168">
        <v>281</v>
      </c>
      <c r="E44" s="168" t="s">
        <v>154</v>
      </c>
      <c r="F44" s="168" t="s">
        <v>146</v>
      </c>
      <c r="G44" s="177">
        <v>0.8376</v>
      </c>
      <c r="H44" s="100">
        <v>1</v>
      </c>
      <c r="I44" s="101">
        <v>7</v>
      </c>
      <c r="J44" s="101">
        <v>6</v>
      </c>
      <c r="K44" s="101">
        <v>2</v>
      </c>
      <c r="L44" s="155"/>
      <c r="M44" s="155"/>
      <c r="N44" s="155"/>
      <c r="O44" s="155"/>
      <c r="P44" s="102">
        <f t="shared" si="4"/>
        <v>78</v>
      </c>
      <c r="Q44" s="103">
        <v>23</v>
      </c>
      <c r="R44" s="104">
        <v>45</v>
      </c>
      <c r="S44" s="104">
        <v>45</v>
      </c>
      <c r="T44" s="87">
        <f t="shared" si="5"/>
        <v>85545</v>
      </c>
      <c r="U44" s="87">
        <f t="shared" si="6"/>
        <v>71652.492</v>
      </c>
      <c r="V44" s="87">
        <f t="shared" si="7"/>
        <v>918.6216923076923</v>
      </c>
      <c r="W44" s="88">
        <f t="shared" si="8"/>
        <v>3.9189146415172833</v>
      </c>
    </row>
    <row r="45" spans="1:23" ht="15.75" customHeight="1">
      <c r="A45" s="86">
        <v>12</v>
      </c>
      <c r="B45" s="169" t="s">
        <v>125</v>
      </c>
      <c r="C45" s="170" t="s">
        <v>141</v>
      </c>
      <c r="D45" s="171">
        <v>784</v>
      </c>
      <c r="E45" s="171" t="s">
        <v>143</v>
      </c>
      <c r="F45" s="171" t="s">
        <v>139</v>
      </c>
      <c r="G45" s="166">
        <v>0.8709</v>
      </c>
      <c r="H45" s="100">
        <v>1</v>
      </c>
      <c r="I45" s="101">
        <v>9</v>
      </c>
      <c r="J45" s="101">
        <v>3</v>
      </c>
      <c r="K45" s="101">
        <v>2</v>
      </c>
      <c r="L45" s="155"/>
      <c r="M45" s="155"/>
      <c r="N45" s="155"/>
      <c r="O45" s="155"/>
      <c r="P45" s="102">
        <f t="shared" si="4"/>
        <v>81</v>
      </c>
      <c r="Q45" s="103">
        <v>23</v>
      </c>
      <c r="R45" s="104">
        <v>51</v>
      </c>
      <c r="S45" s="104">
        <v>4</v>
      </c>
      <c r="T45" s="87">
        <f t="shared" si="5"/>
        <v>85864</v>
      </c>
      <c r="U45" s="87">
        <f t="shared" si="6"/>
        <v>74778.9576</v>
      </c>
      <c r="V45" s="87">
        <f t="shared" si="7"/>
        <v>923.1970074074073</v>
      </c>
      <c r="W45" s="88">
        <f t="shared" si="8"/>
        <v>3.8994927096977885</v>
      </c>
    </row>
    <row r="46" spans="1:23" ht="15.75" customHeight="1">
      <c r="A46" s="86">
        <v>13</v>
      </c>
      <c r="B46" s="167" t="s">
        <v>127</v>
      </c>
      <c r="C46" s="179" t="s">
        <v>157</v>
      </c>
      <c r="D46" s="168">
        <v>3000</v>
      </c>
      <c r="E46" s="168" t="s">
        <v>153</v>
      </c>
      <c r="F46" s="168" t="s">
        <v>139</v>
      </c>
      <c r="G46" s="174">
        <v>0.9496</v>
      </c>
      <c r="H46" s="100">
        <v>1</v>
      </c>
      <c r="I46" s="101">
        <v>9</v>
      </c>
      <c r="J46" s="101">
        <v>5</v>
      </c>
      <c r="K46" s="101">
        <v>3</v>
      </c>
      <c r="L46" s="155"/>
      <c r="M46" s="155"/>
      <c r="N46" s="155"/>
      <c r="O46" s="155"/>
      <c r="P46" s="102">
        <f t="shared" si="4"/>
        <v>88</v>
      </c>
      <c r="Q46" s="103">
        <v>23</v>
      </c>
      <c r="R46" s="104">
        <v>54</v>
      </c>
      <c r="S46" s="104">
        <v>18</v>
      </c>
      <c r="T46" s="87">
        <f t="shared" si="5"/>
        <v>86058</v>
      </c>
      <c r="U46" s="87">
        <f t="shared" si="6"/>
        <v>81720.6768</v>
      </c>
      <c r="V46" s="87">
        <f t="shared" si="7"/>
        <v>928.6440545454545</v>
      </c>
      <c r="W46" s="88">
        <f t="shared" si="8"/>
        <v>3.8766198764521245</v>
      </c>
    </row>
    <row r="47" spans="1:23" ht="15.75" customHeight="1">
      <c r="A47" s="86">
        <v>14</v>
      </c>
      <c r="B47" s="178" t="s">
        <v>151</v>
      </c>
      <c r="C47" s="162" t="s">
        <v>158</v>
      </c>
      <c r="D47" s="159"/>
      <c r="E47" s="159" t="s">
        <v>152</v>
      </c>
      <c r="F47" s="159" t="s">
        <v>139</v>
      </c>
      <c r="G47" s="177">
        <v>0.8726</v>
      </c>
      <c r="H47" s="100">
        <v>1</v>
      </c>
      <c r="I47" s="101">
        <v>9</v>
      </c>
      <c r="J47" s="101">
        <v>2</v>
      </c>
      <c r="K47" s="101">
        <v>3</v>
      </c>
      <c r="L47" s="155"/>
      <c r="M47" s="155"/>
      <c r="N47" s="155"/>
      <c r="O47" s="155"/>
      <c r="P47" s="102">
        <f t="shared" si="4"/>
        <v>79</v>
      </c>
      <c r="Q47" s="103">
        <v>23</v>
      </c>
      <c r="R47" s="104">
        <v>37</v>
      </c>
      <c r="S47" s="104">
        <v>0</v>
      </c>
      <c r="T47" s="87">
        <f t="shared" si="5"/>
        <v>85020</v>
      </c>
      <c r="U47" s="87">
        <f t="shared" si="6"/>
        <v>74188.452</v>
      </c>
      <c r="V47" s="87">
        <f t="shared" si="7"/>
        <v>939.0943291139241</v>
      </c>
      <c r="W47" s="88">
        <f t="shared" si="8"/>
        <v>3.833480714761375</v>
      </c>
    </row>
    <row r="48" spans="1:23" ht="15.75" customHeight="1">
      <c r="A48" s="86">
        <v>15</v>
      </c>
      <c r="B48" s="175" t="s">
        <v>149</v>
      </c>
      <c r="C48" s="162" t="s">
        <v>158</v>
      </c>
      <c r="D48" s="176">
        <v>3018</v>
      </c>
      <c r="E48" s="176" t="s">
        <v>150</v>
      </c>
      <c r="F48" s="176" t="s">
        <v>2</v>
      </c>
      <c r="G48" s="228">
        <v>0.8482</v>
      </c>
      <c r="H48" s="100">
        <v>1</v>
      </c>
      <c r="I48" s="101">
        <v>7</v>
      </c>
      <c r="J48" s="101">
        <v>3</v>
      </c>
      <c r="K48" s="101">
        <v>2</v>
      </c>
      <c r="L48" s="155"/>
      <c r="M48" s="155"/>
      <c r="N48" s="155"/>
      <c r="O48" s="155"/>
      <c r="P48" s="102">
        <f t="shared" si="4"/>
        <v>69</v>
      </c>
      <c r="Q48" s="103">
        <v>23</v>
      </c>
      <c r="R48" s="104">
        <v>52</v>
      </c>
      <c r="S48" s="104">
        <v>24</v>
      </c>
      <c r="T48" s="87">
        <f t="shared" si="5"/>
        <v>85944</v>
      </c>
      <c r="U48" s="87">
        <f t="shared" si="6"/>
        <v>72897.70079999999</v>
      </c>
      <c r="V48" s="87">
        <f t="shared" si="7"/>
        <v>1056.4884173913042</v>
      </c>
      <c r="W48" s="88">
        <f t="shared" si="8"/>
        <v>3.4075148773416464</v>
      </c>
    </row>
    <row r="49" spans="1:23" ht="15.75" customHeight="1">
      <c r="A49" s="86">
        <v>16</v>
      </c>
      <c r="B49" s="184" t="s">
        <v>110</v>
      </c>
      <c r="C49" s="162" t="s">
        <v>156</v>
      </c>
      <c r="D49" s="168">
        <v>540</v>
      </c>
      <c r="E49" s="168" t="s">
        <v>154</v>
      </c>
      <c r="F49" s="168" t="s">
        <v>146</v>
      </c>
      <c r="G49" s="174">
        <v>0.8933</v>
      </c>
      <c r="H49" s="100">
        <v>1</v>
      </c>
      <c r="I49" s="101">
        <v>7</v>
      </c>
      <c r="J49" s="101">
        <v>2</v>
      </c>
      <c r="K49" s="101">
        <v>2</v>
      </c>
      <c r="L49" s="155"/>
      <c r="M49" s="155"/>
      <c r="N49" s="155"/>
      <c r="O49" s="155"/>
      <c r="P49" s="102">
        <f t="shared" si="4"/>
        <v>66</v>
      </c>
      <c r="Q49" s="103">
        <v>23</v>
      </c>
      <c r="R49" s="104">
        <v>52</v>
      </c>
      <c r="S49" s="104">
        <v>12</v>
      </c>
      <c r="T49" s="202">
        <f t="shared" si="5"/>
        <v>85932</v>
      </c>
      <c r="U49" s="202">
        <f t="shared" si="6"/>
        <v>76763.05559999999</v>
      </c>
      <c r="V49" s="202">
        <f t="shared" si="7"/>
        <v>1163.0765999999999</v>
      </c>
      <c r="W49" s="203">
        <f t="shared" si="8"/>
        <v>3.0952389550266943</v>
      </c>
    </row>
    <row r="50" spans="1:23" ht="15.75" customHeight="1">
      <c r="A50" s="86">
        <v>17</v>
      </c>
      <c r="B50" s="167" t="s">
        <v>113</v>
      </c>
      <c r="C50" s="162" t="s">
        <v>158</v>
      </c>
      <c r="D50" s="168"/>
      <c r="E50" s="168" t="s">
        <v>165</v>
      </c>
      <c r="F50" s="168" t="s">
        <v>3</v>
      </c>
      <c r="G50" s="214">
        <v>0.8574</v>
      </c>
      <c r="H50" s="215">
        <v>1</v>
      </c>
      <c r="I50" s="216">
        <v>5</v>
      </c>
      <c r="J50" s="216">
        <v>3</v>
      </c>
      <c r="K50" s="216">
        <v>2</v>
      </c>
      <c r="L50" s="217"/>
      <c r="M50" s="217"/>
      <c r="N50" s="217"/>
      <c r="O50" s="217"/>
      <c r="P50" s="102">
        <f t="shared" si="4"/>
        <v>57</v>
      </c>
      <c r="Q50" s="218">
        <v>23</v>
      </c>
      <c r="R50" s="219">
        <v>57</v>
      </c>
      <c r="S50" s="220">
        <v>10</v>
      </c>
      <c r="T50" s="221">
        <f t="shared" si="5"/>
        <v>86230</v>
      </c>
      <c r="U50" s="221">
        <f t="shared" si="6"/>
        <v>73933.602</v>
      </c>
      <c r="V50" s="221">
        <f t="shared" si="7"/>
        <v>1297.0807368421054</v>
      </c>
      <c r="W50" s="222">
        <f t="shared" si="8"/>
        <v>2.7754633136905733</v>
      </c>
    </row>
    <row r="51" spans="1:23" ht="15.75" customHeight="1">
      <c r="A51" s="86">
        <v>18</v>
      </c>
      <c r="B51" s="193" t="s">
        <v>145</v>
      </c>
      <c r="C51" s="194" t="s">
        <v>141</v>
      </c>
      <c r="D51" s="195">
        <v>2155</v>
      </c>
      <c r="E51" s="195" t="s">
        <v>142</v>
      </c>
      <c r="F51" s="195" t="s">
        <v>146</v>
      </c>
      <c r="G51" s="196">
        <v>0.9438</v>
      </c>
      <c r="H51" s="204"/>
      <c r="I51" s="205"/>
      <c r="J51" s="205"/>
      <c r="K51" s="205"/>
      <c r="L51" s="205"/>
      <c r="M51" s="205"/>
      <c r="N51" s="205"/>
      <c r="O51" s="205"/>
      <c r="P51" s="206"/>
      <c r="Q51" s="207"/>
      <c r="R51" s="208"/>
      <c r="S51" s="212"/>
      <c r="T51" s="209"/>
      <c r="U51" s="209"/>
      <c r="V51" s="209"/>
      <c r="W51" s="210" t="s">
        <v>130</v>
      </c>
    </row>
    <row r="52" spans="1:23" ht="15.75" customHeight="1">
      <c r="A52" s="192">
        <v>19</v>
      </c>
      <c r="B52" s="178" t="s">
        <v>109</v>
      </c>
      <c r="C52" s="162" t="s">
        <v>141</v>
      </c>
      <c r="D52" s="189">
        <v>117</v>
      </c>
      <c r="E52" s="168" t="s">
        <v>159</v>
      </c>
      <c r="F52" s="168" t="s">
        <v>139</v>
      </c>
      <c r="G52" s="172">
        <v>0.9438</v>
      </c>
      <c r="H52" s="204"/>
      <c r="I52" s="205"/>
      <c r="J52" s="205"/>
      <c r="K52" s="205"/>
      <c r="L52" s="205"/>
      <c r="M52" s="205"/>
      <c r="N52" s="205"/>
      <c r="O52" s="205"/>
      <c r="P52" s="206"/>
      <c r="Q52" s="207"/>
      <c r="R52" s="208"/>
      <c r="S52" s="212"/>
      <c r="T52" s="209"/>
      <c r="U52" s="209"/>
      <c r="V52" s="209"/>
      <c r="W52" s="210" t="s">
        <v>130</v>
      </c>
    </row>
    <row r="53" spans="1:23" ht="15.75" customHeight="1">
      <c r="A53" s="192">
        <v>20</v>
      </c>
      <c r="B53" s="186" t="s">
        <v>126</v>
      </c>
      <c r="C53" s="107" t="s">
        <v>141</v>
      </c>
      <c r="D53" s="130">
        <v>874</v>
      </c>
      <c r="E53" s="130" t="s">
        <v>163</v>
      </c>
      <c r="F53" s="130" t="s">
        <v>3</v>
      </c>
      <c r="G53" s="187">
        <v>0.9438</v>
      </c>
      <c r="H53" s="204"/>
      <c r="I53" s="205"/>
      <c r="J53" s="205"/>
      <c r="K53" s="205"/>
      <c r="L53" s="205"/>
      <c r="M53" s="205"/>
      <c r="N53" s="205"/>
      <c r="O53" s="205"/>
      <c r="P53" s="206"/>
      <c r="Q53" s="207"/>
      <c r="R53" s="208"/>
      <c r="S53" s="212"/>
      <c r="T53" s="209"/>
      <c r="U53" s="209"/>
      <c r="V53" s="209"/>
      <c r="W53" s="210" t="s">
        <v>130</v>
      </c>
    </row>
    <row r="54" spans="1:23" ht="15.75" customHeight="1">
      <c r="A54" s="192">
        <v>21</v>
      </c>
      <c r="B54" s="183" t="s">
        <v>161</v>
      </c>
      <c r="C54" s="162" t="s">
        <v>156</v>
      </c>
      <c r="D54" s="168">
        <v>1107</v>
      </c>
      <c r="E54" s="168" t="s">
        <v>154</v>
      </c>
      <c r="F54" s="168" t="s">
        <v>3</v>
      </c>
      <c r="G54" s="174">
        <v>0.8933</v>
      </c>
      <c r="H54" s="204"/>
      <c r="I54" s="205"/>
      <c r="J54" s="205"/>
      <c r="K54" s="205"/>
      <c r="L54" s="205"/>
      <c r="M54" s="205"/>
      <c r="N54" s="205"/>
      <c r="O54" s="205"/>
      <c r="P54" s="206"/>
      <c r="Q54" s="207"/>
      <c r="R54" s="208"/>
      <c r="S54" s="212"/>
      <c r="T54" s="209"/>
      <c r="U54" s="209"/>
      <c r="V54" s="209"/>
      <c r="W54" s="210" t="s">
        <v>130</v>
      </c>
    </row>
    <row r="55" spans="1:23" ht="15.75" customHeight="1">
      <c r="A55" s="192">
        <v>22</v>
      </c>
      <c r="B55" s="183" t="s">
        <v>114</v>
      </c>
      <c r="C55" s="162" t="s">
        <v>156</v>
      </c>
      <c r="D55" s="168">
        <v>1229</v>
      </c>
      <c r="E55" s="168" t="s">
        <v>154</v>
      </c>
      <c r="F55" s="168" t="s">
        <v>3</v>
      </c>
      <c r="G55" s="160">
        <v>0.8392</v>
      </c>
      <c r="H55" s="204"/>
      <c r="I55" s="205"/>
      <c r="J55" s="205"/>
      <c r="K55" s="205"/>
      <c r="L55" s="205"/>
      <c r="M55" s="205"/>
      <c r="N55" s="205"/>
      <c r="O55" s="205"/>
      <c r="P55" s="206"/>
      <c r="Q55" s="207"/>
      <c r="R55" s="208"/>
      <c r="S55" s="212"/>
      <c r="T55" s="209"/>
      <c r="U55" s="209"/>
      <c r="V55" s="209"/>
      <c r="W55" s="210" t="s">
        <v>130</v>
      </c>
    </row>
    <row r="56" spans="1:23" ht="15.75" customHeight="1">
      <c r="A56" s="192">
        <v>23</v>
      </c>
      <c r="B56" s="183" t="s">
        <v>162</v>
      </c>
      <c r="C56" s="162" t="s">
        <v>156</v>
      </c>
      <c r="D56" s="168">
        <v>3030</v>
      </c>
      <c r="E56" s="168" t="s">
        <v>154</v>
      </c>
      <c r="F56" s="168" t="s">
        <v>3</v>
      </c>
      <c r="G56" s="160">
        <v>0.8355</v>
      </c>
      <c r="H56" s="204"/>
      <c r="I56" s="205"/>
      <c r="J56" s="205"/>
      <c r="K56" s="205"/>
      <c r="L56" s="205"/>
      <c r="M56" s="205"/>
      <c r="N56" s="205"/>
      <c r="O56" s="205"/>
      <c r="P56" s="206"/>
      <c r="Q56" s="207"/>
      <c r="R56" s="208"/>
      <c r="S56" s="212"/>
      <c r="T56" s="209"/>
      <c r="U56" s="209"/>
      <c r="V56" s="209"/>
      <c r="W56" s="210" t="s">
        <v>130</v>
      </c>
    </row>
    <row r="57" spans="1:23" ht="15.75" customHeight="1">
      <c r="A57" s="192">
        <v>24</v>
      </c>
      <c r="B57" s="183" t="s">
        <v>115</v>
      </c>
      <c r="C57" s="162" t="s">
        <v>156</v>
      </c>
      <c r="D57" s="168"/>
      <c r="E57" s="168" t="s">
        <v>154</v>
      </c>
      <c r="F57" s="168" t="s">
        <v>146</v>
      </c>
      <c r="G57" s="174">
        <v>0.8933</v>
      </c>
      <c r="H57" s="204"/>
      <c r="I57" s="205"/>
      <c r="J57" s="205"/>
      <c r="K57" s="205"/>
      <c r="L57" s="205"/>
      <c r="M57" s="205"/>
      <c r="N57" s="205"/>
      <c r="O57" s="205"/>
      <c r="P57" s="206"/>
      <c r="Q57" s="207"/>
      <c r="R57" s="208"/>
      <c r="S57" s="212"/>
      <c r="T57" s="209"/>
      <c r="U57" s="209"/>
      <c r="V57" s="209"/>
      <c r="W57" s="210" t="s">
        <v>130</v>
      </c>
    </row>
    <row r="58" spans="1:23" ht="15.75" customHeight="1">
      <c r="A58" s="192">
        <v>25</v>
      </c>
      <c r="B58" s="191" t="s">
        <v>124</v>
      </c>
      <c r="C58" s="170" t="s">
        <v>166</v>
      </c>
      <c r="D58" s="190"/>
      <c r="E58" s="190" t="s">
        <v>160</v>
      </c>
      <c r="F58" s="190" t="s">
        <v>139</v>
      </c>
      <c r="G58" s="174">
        <v>0.9051</v>
      </c>
      <c r="H58" s="204"/>
      <c r="I58" s="205"/>
      <c r="J58" s="205"/>
      <c r="K58" s="205"/>
      <c r="L58" s="205"/>
      <c r="M58" s="205"/>
      <c r="N58" s="205"/>
      <c r="O58" s="205"/>
      <c r="P58" s="206"/>
      <c r="Q58" s="207"/>
      <c r="R58" s="208"/>
      <c r="S58" s="212"/>
      <c r="T58" s="209"/>
      <c r="U58" s="209"/>
      <c r="V58" s="209"/>
      <c r="W58" s="210" t="s">
        <v>130</v>
      </c>
    </row>
    <row r="59" spans="1:23" ht="15.75" customHeight="1">
      <c r="A59" s="192">
        <v>26</v>
      </c>
      <c r="B59" s="183" t="s">
        <v>107</v>
      </c>
      <c r="C59" s="170" t="s">
        <v>166</v>
      </c>
      <c r="D59" s="168">
        <v>230</v>
      </c>
      <c r="E59" s="168" t="s">
        <v>160</v>
      </c>
      <c r="F59" s="168" t="s">
        <v>2</v>
      </c>
      <c r="G59" s="160">
        <v>0.8488</v>
      </c>
      <c r="H59" s="204"/>
      <c r="I59" s="205"/>
      <c r="J59" s="205"/>
      <c r="K59" s="205"/>
      <c r="L59" s="205"/>
      <c r="M59" s="205"/>
      <c r="N59" s="205"/>
      <c r="O59" s="205"/>
      <c r="P59" s="206"/>
      <c r="Q59" s="207"/>
      <c r="R59" s="208"/>
      <c r="S59" s="212"/>
      <c r="T59" s="209"/>
      <c r="U59" s="209"/>
      <c r="V59" s="209"/>
      <c r="W59" s="210" t="s">
        <v>130</v>
      </c>
    </row>
    <row r="60" spans="1:23" ht="15.75" customHeight="1">
      <c r="A60" s="192">
        <v>27</v>
      </c>
      <c r="B60" s="183" t="s">
        <v>123</v>
      </c>
      <c r="C60" s="170" t="s">
        <v>166</v>
      </c>
      <c r="D60" s="168">
        <v>1239</v>
      </c>
      <c r="E60" s="168" t="s">
        <v>160</v>
      </c>
      <c r="F60" s="168" t="s">
        <v>139</v>
      </c>
      <c r="G60" s="174">
        <v>0.9051</v>
      </c>
      <c r="H60" s="204"/>
      <c r="I60" s="205"/>
      <c r="J60" s="205"/>
      <c r="K60" s="205"/>
      <c r="L60" s="205"/>
      <c r="M60" s="205"/>
      <c r="N60" s="205"/>
      <c r="O60" s="205"/>
      <c r="P60" s="206"/>
      <c r="Q60" s="207"/>
      <c r="R60" s="208"/>
      <c r="S60" s="212"/>
      <c r="T60" s="209"/>
      <c r="U60" s="209"/>
      <c r="V60" s="209"/>
      <c r="W60" s="210" t="s">
        <v>130</v>
      </c>
    </row>
    <row r="61" spans="1:23" ht="15.75" customHeight="1">
      <c r="A61" s="192">
        <v>28</v>
      </c>
      <c r="B61" s="175" t="s">
        <v>116</v>
      </c>
      <c r="C61" s="170" t="s">
        <v>166</v>
      </c>
      <c r="D61" s="190">
        <v>54</v>
      </c>
      <c r="E61" s="190" t="s">
        <v>160</v>
      </c>
      <c r="F61" s="190" t="s">
        <v>3</v>
      </c>
      <c r="G61" s="174">
        <v>0.9051</v>
      </c>
      <c r="H61" s="204"/>
      <c r="I61" s="205"/>
      <c r="J61" s="205"/>
      <c r="K61" s="205"/>
      <c r="L61" s="205"/>
      <c r="M61" s="205"/>
      <c r="N61" s="205"/>
      <c r="O61" s="205"/>
      <c r="P61" s="206"/>
      <c r="Q61" s="207"/>
      <c r="R61" s="208"/>
      <c r="S61" s="212"/>
      <c r="T61" s="209"/>
      <c r="U61" s="209"/>
      <c r="V61" s="209"/>
      <c r="W61" s="210" t="s">
        <v>130</v>
      </c>
    </row>
    <row r="62" spans="1:23" ht="15.75" customHeight="1">
      <c r="A62" s="192">
        <v>29</v>
      </c>
      <c r="B62" s="186" t="s">
        <v>112</v>
      </c>
      <c r="C62" s="107" t="s">
        <v>158</v>
      </c>
      <c r="D62" s="130"/>
      <c r="E62" s="130" t="s">
        <v>164</v>
      </c>
      <c r="F62" s="130" t="s">
        <v>3</v>
      </c>
      <c r="G62" s="187">
        <v>0.9359</v>
      </c>
      <c r="H62" s="204"/>
      <c r="I62" s="205"/>
      <c r="J62" s="205"/>
      <c r="K62" s="205"/>
      <c r="L62" s="205"/>
      <c r="M62" s="205"/>
      <c r="N62" s="205"/>
      <c r="O62" s="205"/>
      <c r="P62" s="206"/>
      <c r="Q62" s="207"/>
      <c r="R62" s="208"/>
      <c r="S62" s="212"/>
      <c r="T62" s="209"/>
      <c r="U62" s="209"/>
      <c r="V62" s="209"/>
      <c r="W62" s="210" t="s">
        <v>130</v>
      </c>
    </row>
    <row r="63" ht="15.75">
      <c r="B63" s="80"/>
    </row>
    <row r="64" spans="1:23" ht="15.75" customHeight="1">
      <c r="A64" s="263" t="s">
        <v>71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42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41"/>
    </row>
    <row r="66" spans="2:23" ht="15.75">
      <c r="B66" s="43" t="s">
        <v>72</v>
      </c>
      <c r="C66" s="44"/>
      <c r="D66" s="44"/>
      <c r="E66" s="44"/>
      <c r="F66" s="16"/>
      <c r="G66" s="16"/>
      <c r="H66" s="303" t="s">
        <v>69</v>
      </c>
      <c r="I66" s="303"/>
      <c r="J66" s="303"/>
      <c r="K66" s="303"/>
      <c r="L66" s="303"/>
      <c r="M66" s="303"/>
      <c r="N66" s="303"/>
      <c r="O66" s="303"/>
      <c r="P66" s="303"/>
      <c r="Q66" s="16"/>
      <c r="R66" s="16"/>
      <c r="S66" s="16"/>
      <c r="T66" s="45"/>
      <c r="U66" s="45"/>
      <c r="V66" s="45"/>
      <c r="W66" s="46"/>
    </row>
    <row r="67" spans="1:23" ht="15.75">
      <c r="A67" s="269" t="s">
        <v>47</v>
      </c>
      <c r="B67" s="269"/>
      <c r="C67" s="30" t="s">
        <v>50</v>
      </c>
      <c r="D67" s="30" t="s">
        <v>48</v>
      </c>
      <c r="E67" s="30" t="s">
        <v>49</v>
      </c>
      <c r="F67" s="30" t="s">
        <v>51</v>
      </c>
      <c r="G67" s="31" t="s">
        <v>52</v>
      </c>
      <c r="H67" s="35" t="s">
        <v>53</v>
      </c>
      <c r="I67" s="35" t="s">
        <v>53</v>
      </c>
      <c r="J67" s="35" t="s">
        <v>53</v>
      </c>
      <c r="K67" s="35" t="s">
        <v>53</v>
      </c>
      <c r="L67" s="35" t="s">
        <v>53</v>
      </c>
      <c r="M67" s="35" t="s">
        <v>53</v>
      </c>
      <c r="N67" s="35" t="s">
        <v>53</v>
      </c>
      <c r="O67" s="35" t="s">
        <v>53</v>
      </c>
      <c r="P67" s="35" t="s">
        <v>54</v>
      </c>
      <c r="Q67" s="269" t="s">
        <v>55</v>
      </c>
      <c r="R67" s="269"/>
      <c r="S67" s="269"/>
      <c r="T67" s="275" t="s">
        <v>56</v>
      </c>
      <c r="U67" s="275"/>
      <c r="V67" s="275"/>
      <c r="W67" s="34" t="s">
        <v>57</v>
      </c>
    </row>
    <row r="68" spans="1:23" ht="15.75">
      <c r="A68" s="274" t="s">
        <v>58</v>
      </c>
      <c r="B68" s="274"/>
      <c r="C68" s="35"/>
      <c r="D68" s="35"/>
      <c r="E68" s="35"/>
      <c r="F68" s="40"/>
      <c r="G68" s="146" t="s">
        <v>59</v>
      </c>
      <c r="H68" s="146" t="s">
        <v>7</v>
      </c>
      <c r="I68" s="146" t="s">
        <v>41</v>
      </c>
      <c r="J68" s="146" t="s">
        <v>42</v>
      </c>
      <c r="K68" s="146" t="s">
        <v>60</v>
      </c>
      <c r="L68" s="146" t="s">
        <v>32</v>
      </c>
      <c r="M68" s="146" t="s">
        <v>33</v>
      </c>
      <c r="N68" s="146" t="s">
        <v>34</v>
      </c>
      <c r="O68" s="146" t="s">
        <v>35</v>
      </c>
      <c r="P68" s="146" t="s">
        <v>61</v>
      </c>
      <c r="Q68" s="146" t="s">
        <v>62</v>
      </c>
      <c r="R68" s="146" t="s">
        <v>63</v>
      </c>
      <c r="S68" s="146" t="s">
        <v>64</v>
      </c>
      <c r="T68" s="145" t="s">
        <v>55</v>
      </c>
      <c r="U68" s="145" t="s">
        <v>65</v>
      </c>
      <c r="V68" s="145" t="s">
        <v>66</v>
      </c>
      <c r="W68" s="145" t="s">
        <v>67</v>
      </c>
    </row>
    <row r="69" spans="1:23" ht="15">
      <c r="A69" s="86">
        <v>1</v>
      </c>
      <c r="B69" s="156" t="s">
        <v>136</v>
      </c>
      <c r="C69" s="157" t="s">
        <v>133</v>
      </c>
      <c r="D69" s="159">
        <v>2253</v>
      </c>
      <c r="E69" s="159" t="s">
        <v>137</v>
      </c>
      <c r="F69" s="159" t="s">
        <v>138</v>
      </c>
      <c r="G69" s="160">
        <v>0.9288</v>
      </c>
      <c r="H69" s="100">
        <v>1</v>
      </c>
      <c r="I69" s="101">
        <v>11</v>
      </c>
      <c r="J69" s="101">
        <v>5</v>
      </c>
      <c r="K69" s="101">
        <v>2</v>
      </c>
      <c r="L69" s="155"/>
      <c r="M69" s="155"/>
      <c r="N69" s="155"/>
      <c r="O69" s="155"/>
      <c r="P69" s="102">
        <f>16+(I69*6)+(J69*3)+(K69*1)</f>
        <v>99</v>
      </c>
      <c r="Q69" s="103">
        <v>23</v>
      </c>
      <c r="R69" s="104">
        <v>51</v>
      </c>
      <c r="S69" s="104">
        <v>24</v>
      </c>
      <c r="T69" s="87">
        <f>Q69*3600+R69*60+S69</f>
        <v>85884</v>
      </c>
      <c r="U69" s="87">
        <f>T69*G69</f>
        <v>79769.0592</v>
      </c>
      <c r="V69" s="87">
        <f>U69/P69</f>
        <v>805.7480727272728</v>
      </c>
      <c r="W69" s="88">
        <f>P69*3600/U69</f>
        <v>4.467897748504472</v>
      </c>
    </row>
    <row r="70" spans="1:23" ht="15">
      <c r="A70" s="86">
        <v>2</v>
      </c>
      <c r="B70" s="156" t="s">
        <v>102</v>
      </c>
      <c r="C70" s="157" t="s">
        <v>133</v>
      </c>
      <c r="D70" s="158" t="s">
        <v>134</v>
      </c>
      <c r="E70" s="159" t="s">
        <v>135</v>
      </c>
      <c r="F70" s="159" t="s">
        <v>2</v>
      </c>
      <c r="G70" s="160">
        <v>0.9774</v>
      </c>
      <c r="H70" s="100">
        <v>1</v>
      </c>
      <c r="I70" s="101">
        <v>11</v>
      </c>
      <c r="J70" s="101">
        <v>6</v>
      </c>
      <c r="K70" s="101">
        <v>2</v>
      </c>
      <c r="L70" s="155"/>
      <c r="M70" s="155"/>
      <c r="N70" s="155"/>
      <c r="O70" s="155"/>
      <c r="P70" s="102">
        <f>16+(I70*6)+(J70*3)+(K70*1)</f>
        <v>102</v>
      </c>
      <c r="Q70" s="103">
        <v>23</v>
      </c>
      <c r="R70" s="104">
        <v>49</v>
      </c>
      <c r="S70" s="104">
        <v>55</v>
      </c>
      <c r="T70" s="87">
        <f>Q70*3600+R70*60+S70</f>
        <v>85795</v>
      </c>
      <c r="U70" s="87">
        <f>T70*G70</f>
        <v>83856.03300000001</v>
      </c>
      <c r="V70" s="87">
        <f>U70/P70</f>
        <v>822.1179705882354</v>
      </c>
      <c r="W70" s="88">
        <f>P70*3600/U70</f>
        <v>4.3789335944379815</v>
      </c>
    </row>
    <row r="71" spans="1:23" ht="15">
      <c r="A71" s="86">
        <v>3</v>
      </c>
      <c r="B71" s="161" t="s">
        <v>147</v>
      </c>
      <c r="C71" s="173" t="s">
        <v>133</v>
      </c>
      <c r="D71" s="164">
        <v>3027</v>
      </c>
      <c r="E71" s="164" t="s">
        <v>148</v>
      </c>
      <c r="F71" s="164" t="s">
        <v>138</v>
      </c>
      <c r="G71" s="188">
        <v>0.9143</v>
      </c>
      <c r="H71" s="100">
        <v>1</v>
      </c>
      <c r="I71" s="101">
        <v>9</v>
      </c>
      <c r="J71" s="101">
        <v>7</v>
      </c>
      <c r="K71" s="101">
        <v>3</v>
      </c>
      <c r="L71" s="155"/>
      <c r="M71" s="155"/>
      <c r="N71" s="155"/>
      <c r="O71" s="155"/>
      <c r="P71" s="102">
        <f>16+(I71*6)+(J71*3)+(K71*1)</f>
        <v>94</v>
      </c>
      <c r="Q71" s="103">
        <v>23</v>
      </c>
      <c r="R71" s="104">
        <v>54</v>
      </c>
      <c r="S71" s="104">
        <v>0</v>
      </c>
      <c r="T71" s="87">
        <f>Q71*3600+R71*60+S71</f>
        <v>86040</v>
      </c>
      <c r="U71" s="87">
        <f>T71*G71</f>
        <v>78666.372</v>
      </c>
      <c r="V71" s="87">
        <f>U71/P71</f>
        <v>836.8762978723405</v>
      </c>
      <c r="W71" s="88">
        <f>P71*3600/U71</f>
        <v>4.3017110284430045</v>
      </c>
    </row>
    <row r="72" spans="1:23" ht="15">
      <c r="A72" s="86">
        <v>4</v>
      </c>
      <c r="B72" s="156" t="s">
        <v>101</v>
      </c>
      <c r="C72" s="157" t="s">
        <v>133</v>
      </c>
      <c r="D72" s="159">
        <v>2326</v>
      </c>
      <c r="E72" s="159" t="s">
        <v>140</v>
      </c>
      <c r="F72" s="159" t="s">
        <v>139</v>
      </c>
      <c r="G72" s="166">
        <v>1.0164</v>
      </c>
      <c r="H72" s="100">
        <v>1</v>
      </c>
      <c r="I72" s="101">
        <v>11</v>
      </c>
      <c r="J72" s="101">
        <v>6</v>
      </c>
      <c r="K72" s="101">
        <v>3</v>
      </c>
      <c r="L72" s="155"/>
      <c r="M72" s="155"/>
      <c r="N72" s="155"/>
      <c r="O72" s="155"/>
      <c r="P72" s="102">
        <f>16+(I72*6)+(J72*3)+(K72*1)</f>
        <v>103</v>
      </c>
      <c r="Q72" s="103">
        <v>23</v>
      </c>
      <c r="R72" s="104">
        <v>50</v>
      </c>
      <c r="S72" s="104">
        <v>0</v>
      </c>
      <c r="T72" s="87">
        <f>Q72*3600+R72*60+S72</f>
        <v>85800</v>
      </c>
      <c r="U72" s="87">
        <f>T72*G72</f>
        <v>87207.12</v>
      </c>
      <c r="V72" s="87">
        <f>U72/P72</f>
        <v>846.671067961165</v>
      </c>
      <c r="W72" s="88">
        <f>P72*3600/U72</f>
        <v>4.251946400706731</v>
      </c>
    </row>
    <row r="73" spans="1:23" ht="15">
      <c r="A73" s="86">
        <v>5</v>
      </c>
      <c r="B73" s="161" t="s">
        <v>104</v>
      </c>
      <c r="C73" s="162" t="s">
        <v>133</v>
      </c>
      <c r="D73" s="163">
        <v>3110</v>
      </c>
      <c r="E73" s="164" t="s">
        <v>135</v>
      </c>
      <c r="F73" s="163" t="s">
        <v>139</v>
      </c>
      <c r="G73" s="165">
        <v>0.9661</v>
      </c>
      <c r="H73" s="100">
        <v>1</v>
      </c>
      <c r="I73" s="101">
        <v>9</v>
      </c>
      <c r="J73" s="101">
        <v>7</v>
      </c>
      <c r="K73" s="101">
        <v>3</v>
      </c>
      <c r="L73" s="155"/>
      <c r="M73" s="155"/>
      <c r="N73" s="155"/>
      <c r="O73" s="155"/>
      <c r="P73" s="102">
        <f>16+(I73*6)+(J73*3)+(K73*1)</f>
        <v>94</v>
      </c>
      <c r="Q73" s="103">
        <v>23</v>
      </c>
      <c r="R73" s="104">
        <v>49</v>
      </c>
      <c r="S73" s="104">
        <v>0</v>
      </c>
      <c r="T73" s="87">
        <f>Q73*3600+R73*60+S73</f>
        <v>85740</v>
      </c>
      <c r="U73" s="87">
        <f>T73*G73</f>
        <v>82833.41399999999</v>
      </c>
      <c r="V73" s="87">
        <f>U73/P73</f>
        <v>881.2065319148935</v>
      </c>
      <c r="W73" s="88">
        <f>P73*3600/U73</f>
        <v>4.085307892778632</v>
      </c>
    </row>
    <row r="74" spans="1:23" ht="15">
      <c r="A74" s="86"/>
      <c r="B74" s="98"/>
      <c r="C74" s="105"/>
      <c r="D74" s="106"/>
      <c r="E74" s="106"/>
      <c r="F74" s="106"/>
      <c r="G74" s="147"/>
      <c r="H74" s="100"/>
      <c r="I74" s="101"/>
      <c r="J74" s="101"/>
      <c r="K74" s="101"/>
      <c r="L74" s="101"/>
      <c r="M74" s="101"/>
      <c r="N74" s="101"/>
      <c r="O74" s="101"/>
      <c r="P74" s="102"/>
      <c r="Q74" s="103"/>
      <c r="R74" s="104"/>
      <c r="S74" s="104"/>
      <c r="T74" s="87"/>
      <c r="U74" s="87"/>
      <c r="V74" s="87"/>
      <c r="W74" s="88"/>
    </row>
    <row r="75" spans="2:23" ht="15.75">
      <c r="B75" s="43" t="s">
        <v>82</v>
      </c>
      <c r="C75" s="44"/>
      <c r="D75" s="44"/>
      <c r="E75" s="44"/>
      <c r="F75" s="16"/>
      <c r="G75" s="16"/>
      <c r="H75" s="310" t="s">
        <v>69</v>
      </c>
      <c r="I75" s="311"/>
      <c r="J75" s="311"/>
      <c r="K75" s="311"/>
      <c r="L75" s="311"/>
      <c r="M75" s="311"/>
      <c r="N75" s="311"/>
      <c r="O75" s="311"/>
      <c r="P75" s="312"/>
      <c r="Q75" s="16"/>
      <c r="R75" s="16"/>
      <c r="S75" s="16"/>
      <c r="T75" s="45"/>
      <c r="U75" s="45"/>
      <c r="V75" s="45"/>
      <c r="W75" s="46"/>
    </row>
    <row r="76" spans="1:23" ht="15.75">
      <c r="A76" s="269" t="s">
        <v>47</v>
      </c>
      <c r="B76" s="269"/>
      <c r="C76" s="30" t="s">
        <v>50</v>
      </c>
      <c r="D76" s="30" t="s">
        <v>48</v>
      </c>
      <c r="E76" s="30" t="s">
        <v>49</v>
      </c>
      <c r="F76" s="30" t="s">
        <v>51</v>
      </c>
      <c r="G76" s="31" t="s">
        <v>52</v>
      </c>
      <c r="H76" s="35" t="s">
        <v>53</v>
      </c>
      <c r="I76" s="35" t="s">
        <v>53</v>
      </c>
      <c r="J76" s="35" t="s">
        <v>53</v>
      </c>
      <c r="K76" s="35" t="s">
        <v>53</v>
      </c>
      <c r="L76" s="35" t="s">
        <v>53</v>
      </c>
      <c r="M76" s="35" t="s">
        <v>53</v>
      </c>
      <c r="N76" s="35" t="s">
        <v>53</v>
      </c>
      <c r="O76" s="35" t="s">
        <v>53</v>
      </c>
      <c r="P76" s="35" t="s">
        <v>54</v>
      </c>
      <c r="Q76" s="304" t="s">
        <v>55</v>
      </c>
      <c r="R76" s="305"/>
      <c r="S76" s="306"/>
      <c r="T76" s="267" t="s">
        <v>56</v>
      </c>
      <c r="U76" s="301"/>
      <c r="V76" s="302"/>
      <c r="W76" s="33" t="s">
        <v>57</v>
      </c>
    </row>
    <row r="77" spans="1:23" ht="15.75">
      <c r="A77" s="274" t="s">
        <v>58</v>
      </c>
      <c r="B77" s="274"/>
      <c r="C77" s="36"/>
      <c r="D77" s="36"/>
      <c r="E77" s="36"/>
      <c r="F77" s="36"/>
      <c r="G77" s="37" t="s">
        <v>59</v>
      </c>
      <c r="H77" s="36" t="s">
        <v>7</v>
      </c>
      <c r="I77" s="36" t="s">
        <v>41</v>
      </c>
      <c r="J77" s="36" t="s">
        <v>42</v>
      </c>
      <c r="K77" s="36" t="s">
        <v>60</v>
      </c>
      <c r="L77" s="36" t="s">
        <v>32</v>
      </c>
      <c r="M77" s="36" t="s">
        <v>33</v>
      </c>
      <c r="N77" s="36" t="s">
        <v>34</v>
      </c>
      <c r="O77" s="36" t="s">
        <v>35</v>
      </c>
      <c r="P77" s="36" t="s">
        <v>61</v>
      </c>
      <c r="Q77" s="38" t="s">
        <v>62</v>
      </c>
      <c r="R77" s="32" t="s">
        <v>63</v>
      </c>
      <c r="S77" s="39" t="s">
        <v>64</v>
      </c>
      <c r="T77" s="33" t="s">
        <v>55</v>
      </c>
      <c r="U77" s="33" t="s">
        <v>65</v>
      </c>
      <c r="V77" s="33" t="s">
        <v>66</v>
      </c>
      <c r="W77" s="33" t="s">
        <v>67</v>
      </c>
    </row>
    <row r="78" spans="1:23" ht="15">
      <c r="A78" s="86">
        <v>1</v>
      </c>
      <c r="B78" s="167" t="s">
        <v>106</v>
      </c>
      <c r="C78" s="162" t="s">
        <v>141</v>
      </c>
      <c r="D78" s="168">
        <v>2149</v>
      </c>
      <c r="E78" s="168" t="s">
        <v>142</v>
      </c>
      <c r="F78" s="168" t="s">
        <v>138</v>
      </c>
      <c r="G78" s="160">
        <v>0.8606</v>
      </c>
      <c r="H78" s="100">
        <v>1</v>
      </c>
      <c r="I78" s="101">
        <v>9</v>
      </c>
      <c r="J78" s="101">
        <v>5</v>
      </c>
      <c r="K78" s="101">
        <v>2</v>
      </c>
      <c r="L78" s="101"/>
      <c r="M78" s="101"/>
      <c r="N78" s="101"/>
      <c r="O78" s="101"/>
      <c r="P78" s="102">
        <f>16+(I78*6)+(J78*3)+(K78*1)</f>
        <v>87</v>
      </c>
      <c r="Q78" s="103">
        <v>23</v>
      </c>
      <c r="R78" s="104">
        <v>52</v>
      </c>
      <c r="S78" s="104">
        <v>1</v>
      </c>
      <c r="T78" s="87">
        <f>Q78*3600+R78*60+S78</f>
        <v>85921</v>
      </c>
      <c r="U78" s="87">
        <f>T78*G78</f>
        <v>73943.61260000001</v>
      </c>
      <c r="V78" s="87">
        <f>U78/P78</f>
        <v>849.9265816091955</v>
      </c>
      <c r="W78" s="88">
        <f>P78*3600/U78</f>
        <v>4.235659970987135</v>
      </c>
    </row>
    <row r="79" spans="1:23" ht="15">
      <c r="A79" s="86">
        <v>2</v>
      </c>
      <c r="B79" s="169" t="s">
        <v>108</v>
      </c>
      <c r="C79" s="162" t="s">
        <v>141</v>
      </c>
      <c r="D79" s="171">
        <v>2181</v>
      </c>
      <c r="E79" s="171" t="s">
        <v>144</v>
      </c>
      <c r="F79" s="171" t="s">
        <v>2</v>
      </c>
      <c r="G79" s="165">
        <v>0.8883</v>
      </c>
      <c r="H79" s="100">
        <v>1</v>
      </c>
      <c r="I79" s="101">
        <v>9</v>
      </c>
      <c r="J79" s="101">
        <v>5</v>
      </c>
      <c r="K79" s="101">
        <v>3</v>
      </c>
      <c r="L79" s="155"/>
      <c r="M79" s="155"/>
      <c r="N79" s="155"/>
      <c r="O79" s="155"/>
      <c r="P79" s="102">
        <f>16+(I79*6)+(J79*3)+(K79*1)</f>
        <v>88</v>
      </c>
      <c r="Q79" s="103">
        <v>23</v>
      </c>
      <c r="R79" s="104">
        <v>39</v>
      </c>
      <c r="S79" s="104">
        <v>0</v>
      </c>
      <c r="T79" s="87">
        <f>Q79*3600+R79*60+S79</f>
        <v>85140</v>
      </c>
      <c r="U79" s="87">
        <f>T79*G79</f>
        <v>75629.862</v>
      </c>
      <c r="V79" s="87">
        <f>U79/P79</f>
        <v>859.4302499999999</v>
      </c>
      <c r="W79" s="88">
        <f>P79*3600/U79</f>
        <v>4.188821605941844</v>
      </c>
    </row>
    <row r="80" spans="1:23" ht="15">
      <c r="A80" s="86">
        <v>3</v>
      </c>
      <c r="B80" s="169" t="s">
        <v>125</v>
      </c>
      <c r="C80" s="170" t="s">
        <v>141</v>
      </c>
      <c r="D80" s="171">
        <v>784</v>
      </c>
      <c r="E80" s="171" t="s">
        <v>143</v>
      </c>
      <c r="F80" s="171" t="s">
        <v>139</v>
      </c>
      <c r="G80" s="166">
        <v>0.8709</v>
      </c>
      <c r="H80" s="100">
        <v>1</v>
      </c>
      <c r="I80" s="101">
        <v>9</v>
      </c>
      <c r="J80" s="101">
        <v>3</v>
      </c>
      <c r="K80" s="101">
        <v>2</v>
      </c>
      <c r="L80" s="155"/>
      <c r="M80" s="155"/>
      <c r="N80" s="155"/>
      <c r="O80" s="155"/>
      <c r="P80" s="102">
        <f>16+(I80*6)+(J80*3)+(K80*1)</f>
        <v>81</v>
      </c>
      <c r="Q80" s="103">
        <v>23</v>
      </c>
      <c r="R80" s="104">
        <v>51</v>
      </c>
      <c r="S80" s="104">
        <v>4</v>
      </c>
      <c r="T80" s="87">
        <f>Q80*3600+R80*60+S80</f>
        <v>85864</v>
      </c>
      <c r="U80" s="87">
        <f>T80*G80</f>
        <v>74778.9576</v>
      </c>
      <c r="V80" s="87">
        <f>U80/P80</f>
        <v>923.1970074074073</v>
      </c>
      <c r="W80" s="88">
        <f>P80*3600/U80</f>
        <v>3.8994927096977885</v>
      </c>
    </row>
    <row r="81" spans="1:23" ht="15">
      <c r="A81" s="86"/>
      <c r="B81" s="167" t="s">
        <v>145</v>
      </c>
      <c r="C81" s="162" t="s">
        <v>141</v>
      </c>
      <c r="D81" s="168">
        <v>2155</v>
      </c>
      <c r="E81" s="168" t="s">
        <v>142</v>
      </c>
      <c r="F81" s="168" t="s">
        <v>146</v>
      </c>
      <c r="G81" s="172">
        <v>0.9438</v>
      </c>
      <c r="H81" s="100"/>
      <c r="I81" s="101"/>
      <c r="J81" s="101"/>
      <c r="K81" s="101"/>
      <c r="L81" s="155"/>
      <c r="M81" s="155"/>
      <c r="N81" s="155"/>
      <c r="O81" s="155"/>
      <c r="P81" s="102"/>
      <c r="Q81" s="103"/>
      <c r="R81" s="104"/>
      <c r="S81" s="104"/>
      <c r="T81" s="87"/>
      <c r="U81" s="87"/>
      <c r="V81" s="87"/>
      <c r="W81" s="88" t="s">
        <v>130</v>
      </c>
    </row>
    <row r="82" spans="1:23" ht="15">
      <c r="A82" s="86"/>
      <c r="B82" s="178" t="s">
        <v>109</v>
      </c>
      <c r="C82" s="162" t="s">
        <v>141</v>
      </c>
      <c r="D82" s="189">
        <v>117</v>
      </c>
      <c r="E82" s="168" t="s">
        <v>159</v>
      </c>
      <c r="F82" s="168" t="s">
        <v>139</v>
      </c>
      <c r="G82" s="172">
        <v>0.9438</v>
      </c>
      <c r="H82" s="100"/>
      <c r="I82" s="101"/>
      <c r="J82" s="101"/>
      <c r="K82" s="101"/>
      <c r="L82" s="155"/>
      <c r="M82" s="155"/>
      <c r="N82" s="155"/>
      <c r="O82" s="155"/>
      <c r="P82" s="102"/>
      <c r="Q82" s="103"/>
      <c r="R82" s="104"/>
      <c r="S82" s="104"/>
      <c r="T82" s="87"/>
      <c r="U82" s="87"/>
      <c r="V82" s="87"/>
      <c r="W82" s="88" t="s">
        <v>130</v>
      </c>
    </row>
    <row r="83" spans="1:23" ht="15">
      <c r="A83" s="86"/>
      <c r="B83" s="186" t="s">
        <v>126</v>
      </c>
      <c r="C83" s="107" t="s">
        <v>141</v>
      </c>
      <c r="D83" s="130">
        <v>874</v>
      </c>
      <c r="E83" s="130" t="s">
        <v>163</v>
      </c>
      <c r="F83" s="130" t="s">
        <v>3</v>
      </c>
      <c r="G83" s="187">
        <v>0.9438</v>
      </c>
      <c r="H83" s="100"/>
      <c r="I83" s="101"/>
      <c r="J83" s="101"/>
      <c r="K83" s="101"/>
      <c r="L83" s="155"/>
      <c r="M83" s="155"/>
      <c r="N83" s="155"/>
      <c r="O83" s="155"/>
      <c r="P83" s="102"/>
      <c r="Q83" s="103"/>
      <c r="R83" s="104"/>
      <c r="S83" s="104"/>
      <c r="T83" s="87"/>
      <c r="U83" s="87"/>
      <c r="V83" s="87"/>
      <c r="W83" s="88" t="s">
        <v>130</v>
      </c>
    </row>
    <row r="84" spans="1:23" ht="15.75">
      <c r="A84" s="64"/>
      <c r="B84" s="71"/>
      <c r="C84" s="67"/>
      <c r="D84" s="47"/>
      <c r="E84" s="47"/>
      <c r="F84" s="68"/>
      <c r="G84" s="48"/>
      <c r="H84" s="48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2"/>
      <c r="U84" s="72"/>
      <c r="V84" s="72"/>
      <c r="W84" s="73"/>
    </row>
    <row r="85" spans="2:23" ht="15.75">
      <c r="B85" s="43" t="s">
        <v>92</v>
      </c>
      <c r="C85" s="44"/>
      <c r="D85" s="44"/>
      <c r="E85" s="44"/>
      <c r="F85" s="16"/>
      <c r="G85" s="16"/>
      <c r="H85" s="303" t="s">
        <v>69</v>
      </c>
      <c r="I85" s="303"/>
      <c r="J85" s="303"/>
      <c r="K85" s="303"/>
      <c r="L85" s="303"/>
      <c r="M85" s="303"/>
      <c r="N85" s="303"/>
      <c r="O85" s="303"/>
      <c r="P85" s="303"/>
      <c r="Q85" s="16"/>
      <c r="R85" s="16"/>
      <c r="S85" s="16"/>
      <c r="T85" s="45"/>
      <c r="U85" s="45"/>
      <c r="V85" s="45"/>
      <c r="W85" s="54"/>
    </row>
    <row r="86" spans="1:23" ht="15.75">
      <c r="A86" s="269" t="s">
        <v>47</v>
      </c>
      <c r="B86" s="269"/>
      <c r="C86" s="30" t="s">
        <v>50</v>
      </c>
      <c r="D86" s="30" t="s">
        <v>48</v>
      </c>
      <c r="E86" s="30" t="s">
        <v>49</v>
      </c>
      <c r="F86" s="30" t="s">
        <v>51</v>
      </c>
      <c r="G86" s="31" t="s">
        <v>52</v>
      </c>
      <c r="H86" s="35" t="s">
        <v>53</v>
      </c>
      <c r="I86" s="35" t="s">
        <v>53</v>
      </c>
      <c r="J86" s="35" t="s">
        <v>53</v>
      </c>
      <c r="K86" s="35" t="s">
        <v>53</v>
      </c>
      <c r="L86" s="35" t="s">
        <v>53</v>
      </c>
      <c r="M86" s="35" t="s">
        <v>53</v>
      </c>
      <c r="N86" s="35" t="s">
        <v>53</v>
      </c>
      <c r="O86" s="35" t="s">
        <v>53</v>
      </c>
      <c r="P86" s="35" t="s">
        <v>54</v>
      </c>
      <c r="Q86" s="270" t="s">
        <v>55</v>
      </c>
      <c r="R86" s="270"/>
      <c r="S86" s="270"/>
      <c r="T86" s="271" t="s">
        <v>56</v>
      </c>
      <c r="U86" s="271"/>
      <c r="V86" s="271"/>
      <c r="W86" s="33" t="s">
        <v>57</v>
      </c>
    </row>
    <row r="87" spans="1:23" ht="15.75">
      <c r="A87" s="274" t="s">
        <v>58</v>
      </c>
      <c r="B87" s="274"/>
      <c r="C87" s="36"/>
      <c r="D87" s="36"/>
      <c r="E87" s="36"/>
      <c r="F87" s="36"/>
      <c r="G87" s="37" t="s">
        <v>59</v>
      </c>
      <c r="H87" s="36" t="s">
        <v>7</v>
      </c>
      <c r="I87" s="36" t="s">
        <v>41</v>
      </c>
      <c r="J87" s="36" t="s">
        <v>42</v>
      </c>
      <c r="K87" s="36" t="s">
        <v>60</v>
      </c>
      <c r="L87" s="36" t="s">
        <v>32</v>
      </c>
      <c r="M87" s="36" t="s">
        <v>33</v>
      </c>
      <c r="N87" s="36" t="s">
        <v>34</v>
      </c>
      <c r="O87" s="36" t="s">
        <v>35</v>
      </c>
      <c r="P87" s="36" t="s">
        <v>61</v>
      </c>
      <c r="Q87" s="38" t="s">
        <v>62</v>
      </c>
      <c r="R87" s="32" t="s">
        <v>63</v>
      </c>
      <c r="S87" s="39" t="s">
        <v>64</v>
      </c>
      <c r="T87" s="33" t="s">
        <v>55</v>
      </c>
      <c r="U87" s="33" t="s">
        <v>65</v>
      </c>
      <c r="V87" s="33" t="s">
        <v>66</v>
      </c>
      <c r="W87" s="33" t="s">
        <v>67</v>
      </c>
    </row>
    <row r="88" spans="1:23" ht="15">
      <c r="A88" s="192">
        <v>1</v>
      </c>
      <c r="B88" s="178" t="s">
        <v>151</v>
      </c>
      <c r="C88" s="162" t="s">
        <v>158</v>
      </c>
      <c r="D88" s="159"/>
      <c r="E88" s="159" t="s">
        <v>152</v>
      </c>
      <c r="F88" s="159" t="s">
        <v>139</v>
      </c>
      <c r="G88" s="177">
        <v>0.8726</v>
      </c>
      <c r="H88" s="204">
        <v>1</v>
      </c>
      <c r="I88" s="205">
        <v>9</v>
      </c>
      <c r="J88" s="205">
        <v>2</v>
      </c>
      <c r="K88" s="205">
        <v>3</v>
      </c>
      <c r="L88" s="205"/>
      <c r="M88" s="205"/>
      <c r="N88" s="205"/>
      <c r="O88" s="205"/>
      <c r="P88" s="102">
        <f>16+(I88*6)+(J88*3)+(K88*1)</f>
        <v>79</v>
      </c>
      <c r="Q88" s="207">
        <v>23</v>
      </c>
      <c r="R88" s="208">
        <v>37</v>
      </c>
      <c r="S88" s="212">
        <v>0</v>
      </c>
      <c r="T88" s="209">
        <f>Q88*3600+R88*60+S88</f>
        <v>85020</v>
      </c>
      <c r="U88" s="209">
        <f>T88*G88</f>
        <v>74188.452</v>
      </c>
      <c r="V88" s="209">
        <f>U88/P88</f>
        <v>939.0943291139241</v>
      </c>
      <c r="W88" s="210">
        <f>P88*3600/U88</f>
        <v>3.833480714761375</v>
      </c>
    </row>
    <row r="89" spans="1:23" ht="15">
      <c r="A89" s="192">
        <v>2</v>
      </c>
      <c r="B89" s="175" t="s">
        <v>149</v>
      </c>
      <c r="C89" s="162" t="s">
        <v>158</v>
      </c>
      <c r="D89" s="176">
        <v>3018</v>
      </c>
      <c r="E89" s="176" t="s">
        <v>150</v>
      </c>
      <c r="F89" s="176" t="s">
        <v>2</v>
      </c>
      <c r="G89" s="228">
        <v>0.8478</v>
      </c>
      <c r="H89" s="204">
        <v>1</v>
      </c>
      <c r="I89" s="205">
        <v>7</v>
      </c>
      <c r="J89" s="205">
        <v>3</v>
      </c>
      <c r="K89" s="205">
        <v>2</v>
      </c>
      <c r="L89" s="205"/>
      <c r="M89" s="205"/>
      <c r="N89" s="205"/>
      <c r="O89" s="205"/>
      <c r="P89" s="102">
        <f>16+(I89*6)+(J89*3)+(K89*1)</f>
        <v>69</v>
      </c>
      <c r="Q89" s="207">
        <v>23</v>
      </c>
      <c r="R89" s="208">
        <v>52</v>
      </c>
      <c r="S89" s="212">
        <v>24</v>
      </c>
      <c r="T89" s="209">
        <f>Q89*3600+R89*60+S89</f>
        <v>85944</v>
      </c>
      <c r="U89" s="209">
        <f>T89*G89</f>
        <v>72863.3232</v>
      </c>
      <c r="V89" s="209">
        <f>U89/P89</f>
        <v>1055.9901913043477</v>
      </c>
      <c r="W89" s="210">
        <f>P89*3600/U89</f>
        <v>3.4091225748539564</v>
      </c>
    </row>
    <row r="90" spans="1:23" ht="15">
      <c r="A90" s="192">
        <v>3</v>
      </c>
      <c r="B90" s="186" t="s">
        <v>113</v>
      </c>
      <c r="C90" s="107" t="s">
        <v>158</v>
      </c>
      <c r="D90" s="130"/>
      <c r="E90" s="130" t="s">
        <v>165</v>
      </c>
      <c r="F90" s="130" t="s">
        <v>3</v>
      </c>
      <c r="G90" s="187">
        <v>0.8574</v>
      </c>
      <c r="H90" s="204">
        <v>1</v>
      </c>
      <c r="I90" s="205">
        <v>5</v>
      </c>
      <c r="J90" s="205">
        <v>3</v>
      </c>
      <c r="K90" s="205">
        <v>2</v>
      </c>
      <c r="L90" s="205"/>
      <c r="M90" s="205"/>
      <c r="N90" s="205"/>
      <c r="O90" s="205"/>
      <c r="P90" s="102">
        <f>16+(I90*6)+(J90*3)+(K90*1)</f>
        <v>57</v>
      </c>
      <c r="Q90" s="207">
        <v>23</v>
      </c>
      <c r="R90" s="208">
        <v>57</v>
      </c>
      <c r="S90" s="212">
        <v>10</v>
      </c>
      <c r="T90" s="209">
        <f>Q90*3600+R90*60+S90</f>
        <v>86230</v>
      </c>
      <c r="U90" s="209">
        <f>T90*G90</f>
        <v>73933.602</v>
      </c>
      <c r="V90" s="209">
        <f>U90/P90</f>
        <v>1297.0807368421054</v>
      </c>
      <c r="W90" s="210">
        <f>P90*3600/U90</f>
        <v>2.7754633136905733</v>
      </c>
    </row>
    <row r="91" spans="1:23" ht="15">
      <c r="A91" s="192"/>
      <c r="B91" s="186" t="s">
        <v>112</v>
      </c>
      <c r="C91" s="107" t="s">
        <v>158</v>
      </c>
      <c r="D91" s="130"/>
      <c r="E91" s="130" t="s">
        <v>164</v>
      </c>
      <c r="F91" s="130" t="s">
        <v>3</v>
      </c>
      <c r="G91" s="187">
        <v>0.9359</v>
      </c>
      <c r="H91" s="204"/>
      <c r="I91" s="205"/>
      <c r="J91" s="205"/>
      <c r="K91" s="205"/>
      <c r="L91" s="205"/>
      <c r="M91" s="205"/>
      <c r="N91" s="205"/>
      <c r="O91" s="205"/>
      <c r="P91" s="206"/>
      <c r="Q91" s="207"/>
      <c r="R91" s="208"/>
      <c r="S91" s="212"/>
      <c r="T91" s="209"/>
      <c r="U91" s="209"/>
      <c r="V91" s="209"/>
      <c r="W91" s="210" t="s">
        <v>130</v>
      </c>
    </row>
    <row r="92" spans="1:23" ht="15">
      <c r="A92" s="86"/>
      <c r="B92" s="92"/>
      <c r="C92" s="107"/>
      <c r="D92" s="99"/>
      <c r="E92" s="99"/>
      <c r="F92" s="99"/>
      <c r="G92" s="96"/>
      <c r="H92" s="100"/>
      <c r="I92" s="101"/>
      <c r="J92" s="101"/>
      <c r="K92" s="101"/>
      <c r="L92" s="101"/>
      <c r="M92" s="101"/>
      <c r="N92" s="101"/>
      <c r="O92" s="101"/>
      <c r="P92" s="102"/>
      <c r="Q92" s="103"/>
      <c r="R92" s="104"/>
      <c r="S92" s="104"/>
      <c r="T92" s="87"/>
      <c r="U92" s="87"/>
      <c r="V92" s="87"/>
      <c r="W92" s="88"/>
    </row>
    <row r="93" spans="1:23" ht="15">
      <c r="A93" s="134"/>
      <c r="B93" s="125"/>
      <c r="C93" s="141"/>
      <c r="D93" s="126"/>
      <c r="E93" s="126"/>
      <c r="F93" s="126"/>
      <c r="G93" s="142"/>
      <c r="H93" s="143"/>
      <c r="I93" s="144"/>
      <c r="J93" s="144"/>
      <c r="K93" s="144"/>
      <c r="L93" s="144"/>
      <c r="M93" s="144"/>
      <c r="N93" s="144"/>
      <c r="O93" s="144"/>
      <c r="P93" s="121"/>
      <c r="Q93" s="120"/>
      <c r="R93" s="122"/>
      <c r="S93" s="122"/>
      <c r="T93" s="127"/>
      <c r="U93" s="127"/>
      <c r="V93" s="127"/>
      <c r="W93" s="128"/>
    </row>
    <row r="94" spans="1:23" ht="15.75">
      <c r="A94" s="263" t="s">
        <v>73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57"/>
    </row>
    <row r="95" spans="2:23" ht="15.75">
      <c r="B95" s="44"/>
      <c r="C95" s="44"/>
      <c r="D95" s="44"/>
      <c r="E95" s="44"/>
      <c r="F95" s="16"/>
      <c r="G95" s="16"/>
      <c r="H95" s="16"/>
      <c r="I95" s="16" t="s">
        <v>131</v>
      </c>
      <c r="J95" s="16"/>
      <c r="K95" s="16"/>
      <c r="L95" s="16"/>
      <c r="M95" s="16"/>
      <c r="N95" s="16"/>
      <c r="O95" s="16"/>
      <c r="P95" s="55"/>
      <c r="Q95" s="16"/>
      <c r="R95" s="16"/>
      <c r="S95" s="16"/>
      <c r="T95" s="45"/>
      <c r="U95" s="45"/>
      <c r="V95" s="45"/>
      <c r="W95" s="54"/>
    </row>
    <row r="96" spans="2:23" ht="15.75">
      <c r="B96" s="43" t="s">
        <v>74</v>
      </c>
      <c r="C96" s="44"/>
      <c r="D96" s="44"/>
      <c r="E96" s="44"/>
      <c r="F96" s="16"/>
      <c r="G96" s="16"/>
      <c r="H96" s="309" t="s">
        <v>69</v>
      </c>
      <c r="I96" s="309"/>
      <c r="J96" s="309"/>
      <c r="K96" s="309"/>
      <c r="L96" s="309"/>
      <c r="M96" s="309"/>
      <c r="N96" s="309"/>
      <c r="O96" s="309"/>
      <c r="P96" s="309"/>
      <c r="Q96" s="16"/>
      <c r="R96" s="16"/>
      <c r="S96" s="16"/>
      <c r="T96" s="45"/>
      <c r="U96" s="45"/>
      <c r="V96" s="45"/>
      <c r="W96" s="54"/>
    </row>
    <row r="97" spans="1:23" ht="15.75">
      <c r="A97" s="269" t="s">
        <v>47</v>
      </c>
      <c r="B97" s="269"/>
      <c r="C97" s="30" t="s">
        <v>50</v>
      </c>
      <c r="D97" s="30" t="s">
        <v>48</v>
      </c>
      <c r="E97" s="30" t="s">
        <v>49</v>
      </c>
      <c r="F97" s="30" t="s">
        <v>51</v>
      </c>
      <c r="G97" s="31" t="s">
        <v>52</v>
      </c>
      <c r="H97" s="146" t="s">
        <v>53</v>
      </c>
      <c r="I97" s="146" t="s">
        <v>53</v>
      </c>
      <c r="J97" s="146" t="s">
        <v>53</v>
      </c>
      <c r="K97" s="146" t="s">
        <v>53</v>
      </c>
      <c r="L97" s="146" t="s">
        <v>53</v>
      </c>
      <c r="M97" s="146" t="s">
        <v>53</v>
      </c>
      <c r="N97" s="146" t="s">
        <v>53</v>
      </c>
      <c r="O97" s="146" t="s">
        <v>53</v>
      </c>
      <c r="P97" s="146" t="s">
        <v>54</v>
      </c>
      <c r="Q97" s="272" t="s">
        <v>55</v>
      </c>
      <c r="R97" s="272"/>
      <c r="S97" s="272"/>
      <c r="T97" s="273" t="s">
        <v>56</v>
      </c>
      <c r="U97" s="273"/>
      <c r="V97" s="273"/>
      <c r="W97" s="145" t="s">
        <v>57</v>
      </c>
    </row>
    <row r="98" spans="1:23" ht="15.75">
      <c r="A98" s="274" t="s">
        <v>58</v>
      </c>
      <c r="B98" s="274"/>
      <c r="C98" s="35"/>
      <c r="D98" s="35"/>
      <c r="E98" s="35"/>
      <c r="F98" s="35"/>
      <c r="G98" s="40" t="s">
        <v>59</v>
      </c>
      <c r="H98" s="146" t="s">
        <v>7</v>
      </c>
      <c r="I98" s="146" t="s">
        <v>41</v>
      </c>
      <c r="J98" s="146" t="s">
        <v>42</v>
      </c>
      <c r="K98" s="146" t="s">
        <v>60</v>
      </c>
      <c r="L98" s="146" t="s">
        <v>32</v>
      </c>
      <c r="M98" s="146" t="s">
        <v>33</v>
      </c>
      <c r="N98" s="146" t="s">
        <v>34</v>
      </c>
      <c r="O98" s="146" t="s">
        <v>35</v>
      </c>
      <c r="P98" s="146" t="s">
        <v>61</v>
      </c>
      <c r="Q98" s="146" t="s">
        <v>62</v>
      </c>
      <c r="R98" s="146" t="s">
        <v>63</v>
      </c>
      <c r="S98" s="146" t="s">
        <v>64</v>
      </c>
      <c r="T98" s="145" t="s">
        <v>55</v>
      </c>
      <c r="U98" s="145" t="s">
        <v>65</v>
      </c>
      <c r="V98" s="145" t="s">
        <v>66</v>
      </c>
      <c r="W98" s="145" t="s">
        <v>67</v>
      </c>
    </row>
    <row r="99" spans="1:23" ht="15">
      <c r="A99" s="192">
        <v>1</v>
      </c>
      <c r="B99" s="167" t="s">
        <v>128</v>
      </c>
      <c r="C99" s="179" t="s">
        <v>157</v>
      </c>
      <c r="D99" s="168">
        <v>1936</v>
      </c>
      <c r="E99" s="168" t="s">
        <v>153</v>
      </c>
      <c r="F99" s="168" t="s">
        <v>139</v>
      </c>
      <c r="G99" s="188">
        <v>1</v>
      </c>
      <c r="H99" s="204">
        <v>1</v>
      </c>
      <c r="I99" s="205">
        <v>9</v>
      </c>
      <c r="J99" s="205">
        <v>6</v>
      </c>
      <c r="K99" s="205">
        <v>3</v>
      </c>
      <c r="L99" s="205"/>
      <c r="M99" s="205"/>
      <c r="N99" s="205"/>
      <c r="O99" s="205"/>
      <c r="P99" s="102">
        <f>16+(I99*6)+(J99*3)+(K99*1)</f>
        <v>91</v>
      </c>
      <c r="Q99" s="207">
        <v>23</v>
      </c>
      <c r="R99" s="208">
        <v>40</v>
      </c>
      <c r="S99" s="212">
        <v>0</v>
      </c>
      <c r="T99" s="209">
        <f>Q99*3600+R99*60+S99</f>
        <v>85200</v>
      </c>
      <c r="U99" s="209">
        <f>T99*G99</f>
        <v>85200</v>
      </c>
      <c r="V99" s="209">
        <f>U99/P99</f>
        <v>936.2637362637363</v>
      </c>
      <c r="W99" s="210">
        <f>P99*3600/U99</f>
        <v>3.8450704225352115</v>
      </c>
    </row>
    <row r="100" spans="1:23" ht="15">
      <c r="A100" s="192">
        <v>2</v>
      </c>
      <c r="B100" s="185" t="s">
        <v>155</v>
      </c>
      <c r="C100" s="179" t="s">
        <v>157</v>
      </c>
      <c r="D100" s="168">
        <v>2003</v>
      </c>
      <c r="E100" s="168" t="s">
        <v>153</v>
      </c>
      <c r="F100" s="168" t="s">
        <v>139</v>
      </c>
      <c r="G100" s="188">
        <v>1</v>
      </c>
      <c r="H100" s="204">
        <v>1</v>
      </c>
      <c r="I100" s="205">
        <v>9</v>
      </c>
      <c r="J100" s="205">
        <v>5</v>
      </c>
      <c r="K100" s="205">
        <v>3</v>
      </c>
      <c r="L100" s="205"/>
      <c r="M100" s="205"/>
      <c r="N100" s="205"/>
      <c r="O100" s="205"/>
      <c r="P100" s="102">
        <f>16+(I100*6)+(J100*3)+(K100*1)</f>
        <v>88</v>
      </c>
      <c r="Q100" s="207">
        <v>23</v>
      </c>
      <c r="R100" s="208">
        <v>58</v>
      </c>
      <c r="S100" s="212">
        <v>0</v>
      </c>
      <c r="T100" s="209">
        <f>Q100*3600+R100*60+S100</f>
        <v>86280</v>
      </c>
      <c r="U100" s="209">
        <f>T100*G100</f>
        <v>86280</v>
      </c>
      <c r="V100" s="209">
        <f>U100/P100</f>
        <v>980.4545454545455</v>
      </c>
      <c r="W100" s="210">
        <f>P100*3600/U100</f>
        <v>3.6717663421418636</v>
      </c>
    </row>
    <row r="101" spans="1:23" ht="15">
      <c r="A101" s="192">
        <v>3</v>
      </c>
      <c r="B101" s="167" t="s">
        <v>127</v>
      </c>
      <c r="C101" s="179" t="s">
        <v>157</v>
      </c>
      <c r="D101" s="168">
        <v>3000</v>
      </c>
      <c r="E101" s="168" t="s">
        <v>153</v>
      </c>
      <c r="F101" s="168" t="s">
        <v>139</v>
      </c>
      <c r="G101" s="188">
        <v>1</v>
      </c>
      <c r="H101" s="204">
        <v>1</v>
      </c>
      <c r="I101" s="205">
        <v>9</v>
      </c>
      <c r="J101" s="205">
        <v>5</v>
      </c>
      <c r="K101" s="205">
        <v>2</v>
      </c>
      <c r="L101" s="205"/>
      <c r="M101" s="205"/>
      <c r="N101" s="205"/>
      <c r="O101" s="205"/>
      <c r="P101" s="102">
        <f>16+(I101*6)+(J101*3)+(K101*1)</f>
        <v>87</v>
      </c>
      <c r="Q101" s="207">
        <v>23</v>
      </c>
      <c r="R101" s="208">
        <v>54</v>
      </c>
      <c r="S101" s="212">
        <v>18</v>
      </c>
      <c r="T101" s="209">
        <f>Q101*3600+R101*60+S101</f>
        <v>86058</v>
      </c>
      <c r="U101" s="209">
        <f>T101*G101</f>
        <v>86058</v>
      </c>
      <c r="V101" s="209">
        <f>U101/P101</f>
        <v>989.1724137931035</v>
      </c>
      <c r="W101" s="210">
        <f>P101*3600/U101</f>
        <v>3.639405982012131</v>
      </c>
    </row>
    <row r="102" spans="1:23" ht="15">
      <c r="A102" s="86"/>
      <c r="B102" s="132"/>
      <c r="C102" s="131"/>
      <c r="D102" s="130"/>
      <c r="E102" s="130"/>
      <c r="F102" s="130"/>
      <c r="G102" s="96"/>
      <c r="H102" s="100"/>
      <c r="I102" s="101"/>
      <c r="J102" s="101"/>
      <c r="K102" s="101"/>
      <c r="L102" s="101"/>
      <c r="M102" s="101"/>
      <c r="N102" s="101"/>
      <c r="O102" s="101"/>
      <c r="P102" s="102"/>
      <c r="Q102" s="103"/>
      <c r="R102" s="104"/>
      <c r="S102" s="104"/>
      <c r="T102" s="87"/>
      <c r="U102" s="87"/>
      <c r="V102" s="87"/>
      <c r="W102" s="88"/>
    </row>
    <row r="103" spans="1:23" ht="15.75">
      <c r="A103" s="64"/>
      <c r="B103" s="74"/>
      <c r="C103" s="75"/>
      <c r="D103" s="58"/>
      <c r="E103" s="58"/>
      <c r="F103" s="58"/>
      <c r="G103" s="56"/>
      <c r="H103" s="56"/>
      <c r="I103" s="69"/>
      <c r="J103" s="69"/>
      <c r="K103" s="69"/>
      <c r="L103" s="70"/>
      <c r="M103" s="70"/>
      <c r="N103" s="70"/>
      <c r="O103" s="70"/>
      <c r="P103" s="49"/>
      <c r="Q103" s="50"/>
      <c r="R103" s="51"/>
      <c r="S103" s="51"/>
      <c r="T103" s="52"/>
      <c r="U103" s="52"/>
      <c r="V103" s="52"/>
      <c r="W103" s="53"/>
    </row>
    <row r="104" spans="2:23" ht="15.75">
      <c r="B104" s="43" t="s">
        <v>75</v>
      </c>
      <c r="C104" s="44"/>
      <c r="D104" s="44"/>
      <c r="E104" s="44"/>
      <c r="F104" s="16"/>
      <c r="G104" s="16"/>
      <c r="H104" s="303" t="s">
        <v>69</v>
      </c>
      <c r="I104" s="303"/>
      <c r="J104" s="303"/>
      <c r="K104" s="303"/>
      <c r="L104" s="303"/>
      <c r="M104" s="303"/>
      <c r="N104" s="303"/>
      <c r="O104" s="303"/>
      <c r="P104" s="303"/>
      <c r="Q104" s="16"/>
      <c r="R104" s="16"/>
      <c r="S104" s="16"/>
      <c r="T104" s="45"/>
      <c r="U104" s="45"/>
      <c r="V104" s="45"/>
      <c r="W104" s="54"/>
    </row>
    <row r="105" spans="1:23" ht="15.75">
      <c r="A105" s="269" t="s">
        <v>47</v>
      </c>
      <c r="B105" s="269"/>
      <c r="C105" s="30" t="s">
        <v>50</v>
      </c>
      <c r="D105" s="30" t="s">
        <v>48</v>
      </c>
      <c r="E105" s="30" t="s">
        <v>49</v>
      </c>
      <c r="F105" s="30" t="s">
        <v>51</v>
      </c>
      <c r="G105" s="31" t="s">
        <v>52</v>
      </c>
      <c r="H105" s="35" t="s">
        <v>53</v>
      </c>
      <c r="I105" s="35" t="s">
        <v>53</v>
      </c>
      <c r="J105" s="35" t="s">
        <v>53</v>
      </c>
      <c r="K105" s="35" t="s">
        <v>53</v>
      </c>
      <c r="L105" s="35" t="s">
        <v>53</v>
      </c>
      <c r="M105" s="35" t="s">
        <v>53</v>
      </c>
      <c r="N105" s="35" t="s">
        <v>53</v>
      </c>
      <c r="O105" s="35" t="s">
        <v>53</v>
      </c>
      <c r="P105" s="35" t="s">
        <v>54</v>
      </c>
      <c r="Q105" s="270" t="s">
        <v>55</v>
      </c>
      <c r="R105" s="270"/>
      <c r="S105" s="270"/>
      <c r="T105" s="271" t="s">
        <v>56</v>
      </c>
      <c r="U105" s="271"/>
      <c r="V105" s="271"/>
      <c r="W105" s="33" t="s">
        <v>57</v>
      </c>
    </row>
    <row r="106" spans="1:23" ht="15.75">
      <c r="A106" s="274" t="s">
        <v>58</v>
      </c>
      <c r="B106" s="274"/>
      <c r="C106" s="36"/>
      <c r="D106" s="36"/>
      <c r="E106" s="36"/>
      <c r="F106" s="36"/>
      <c r="G106" s="37" t="s">
        <v>59</v>
      </c>
      <c r="H106" s="36" t="s">
        <v>7</v>
      </c>
      <c r="I106" s="36" t="s">
        <v>41</v>
      </c>
      <c r="J106" s="36" t="s">
        <v>42</v>
      </c>
      <c r="K106" s="36" t="s">
        <v>60</v>
      </c>
      <c r="L106" s="36" t="s">
        <v>32</v>
      </c>
      <c r="M106" s="36" t="s">
        <v>33</v>
      </c>
      <c r="N106" s="36" t="s">
        <v>34</v>
      </c>
      <c r="O106" s="36" t="s">
        <v>35</v>
      </c>
      <c r="P106" s="36" t="s">
        <v>61</v>
      </c>
      <c r="Q106" s="38" t="s">
        <v>62</v>
      </c>
      <c r="R106" s="32" t="s">
        <v>63</v>
      </c>
      <c r="S106" s="39" t="s">
        <v>64</v>
      </c>
      <c r="T106" s="33" t="s">
        <v>55</v>
      </c>
      <c r="U106" s="33" t="s">
        <v>65</v>
      </c>
      <c r="V106" s="33" t="s">
        <v>66</v>
      </c>
      <c r="W106" s="33" t="s">
        <v>67</v>
      </c>
    </row>
    <row r="107" spans="1:23" ht="15">
      <c r="A107" s="192"/>
      <c r="B107" s="191" t="s">
        <v>124</v>
      </c>
      <c r="C107" s="170" t="s">
        <v>166</v>
      </c>
      <c r="D107" s="190"/>
      <c r="E107" s="190" t="s">
        <v>160</v>
      </c>
      <c r="F107" s="190" t="s">
        <v>139</v>
      </c>
      <c r="G107" s="188">
        <v>1</v>
      </c>
      <c r="H107" s="204"/>
      <c r="I107" s="205"/>
      <c r="J107" s="205"/>
      <c r="K107" s="205"/>
      <c r="L107" s="205"/>
      <c r="M107" s="205"/>
      <c r="N107" s="205"/>
      <c r="O107" s="205"/>
      <c r="P107" s="206"/>
      <c r="Q107" s="207"/>
      <c r="R107" s="208"/>
      <c r="S107" s="212"/>
      <c r="T107" s="209"/>
      <c r="U107" s="209"/>
      <c r="V107" s="209"/>
      <c r="W107" s="210" t="s">
        <v>130</v>
      </c>
    </row>
    <row r="108" spans="1:23" ht="15">
      <c r="A108" s="192"/>
      <c r="B108" s="183" t="s">
        <v>107</v>
      </c>
      <c r="C108" s="170" t="s">
        <v>166</v>
      </c>
      <c r="D108" s="168">
        <v>230</v>
      </c>
      <c r="E108" s="168" t="s">
        <v>160</v>
      </c>
      <c r="F108" s="168" t="s">
        <v>2</v>
      </c>
      <c r="G108" s="213">
        <v>1</v>
      </c>
      <c r="H108" s="204"/>
      <c r="I108" s="205"/>
      <c r="J108" s="205"/>
      <c r="K108" s="205"/>
      <c r="L108" s="205"/>
      <c r="M108" s="205"/>
      <c r="N108" s="205"/>
      <c r="O108" s="205"/>
      <c r="P108" s="206"/>
      <c r="Q108" s="207"/>
      <c r="R108" s="208"/>
      <c r="S108" s="212"/>
      <c r="T108" s="209"/>
      <c r="U108" s="209"/>
      <c r="V108" s="209"/>
      <c r="W108" s="210" t="s">
        <v>130</v>
      </c>
    </row>
    <row r="109" spans="1:23" ht="15">
      <c r="A109" s="192"/>
      <c r="B109" s="183" t="s">
        <v>123</v>
      </c>
      <c r="C109" s="170" t="s">
        <v>166</v>
      </c>
      <c r="D109" s="168">
        <v>1239</v>
      </c>
      <c r="E109" s="168" t="s">
        <v>160</v>
      </c>
      <c r="F109" s="168" t="s">
        <v>139</v>
      </c>
      <c r="G109" s="188">
        <v>1</v>
      </c>
      <c r="H109" s="204"/>
      <c r="I109" s="205"/>
      <c r="J109" s="205"/>
      <c r="K109" s="205"/>
      <c r="L109" s="205"/>
      <c r="M109" s="205"/>
      <c r="N109" s="205"/>
      <c r="O109" s="205"/>
      <c r="P109" s="206"/>
      <c r="Q109" s="207"/>
      <c r="R109" s="208"/>
      <c r="S109" s="212"/>
      <c r="T109" s="209"/>
      <c r="U109" s="209"/>
      <c r="V109" s="209"/>
      <c r="W109" s="210" t="s">
        <v>130</v>
      </c>
    </row>
    <row r="110" spans="1:23" ht="15">
      <c r="A110" s="192"/>
      <c r="B110" s="175" t="s">
        <v>116</v>
      </c>
      <c r="C110" s="170" t="s">
        <v>166</v>
      </c>
      <c r="D110" s="190">
        <v>54</v>
      </c>
      <c r="E110" s="190" t="s">
        <v>160</v>
      </c>
      <c r="F110" s="190" t="s">
        <v>3</v>
      </c>
      <c r="G110" s="188">
        <v>1</v>
      </c>
      <c r="H110" s="204"/>
      <c r="I110" s="205"/>
      <c r="J110" s="205"/>
      <c r="K110" s="205"/>
      <c r="L110" s="205"/>
      <c r="M110" s="205"/>
      <c r="N110" s="205"/>
      <c r="O110" s="205"/>
      <c r="P110" s="206"/>
      <c r="Q110" s="207"/>
      <c r="R110" s="208"/>
      <c r="S110" s="212"/>
      <c r="T110" s="209"/>
      <c r="U110" s="209"/>
      <c r="V110" s="209"/>
      <c r="W110" s="210" t="s">
        <v>130</v>
      </c>
    </row>
    <row r="111" spans="1:23" ht="15">
      <c r="A111" s="86"/>
      <c r="B111" s="129"/>
      <c r="C111" s="133"/>
      <c r="D111" s="130"/>
      <c r="E111" s="130"/>
      <c r="F111" s="130"/>
      <c r="G111" s="96"/>
      <c r="H111" s="100"/>
      <c r="I111" s="101"/>
      <c r="J111" s="101"/>
      <c r="K111" s="101"/>
      <c r="L111" s="101"/>
      <c r="M111" s="101"/>
      <c r="N111" s="101"/>
      <c r="O111" s="101"/>
      <c r="P111" s="102"/>
      <c r="Q111" s="103"/>
      <c r="R111" s="104"/>
      <c r="S111" s="104"/>
      <c r="T111" s="87"/>
      <c r="U111" s="87"/>
      <c r="V111" s="87"/>
      <c r="W111" s="88"/>
    </row>
    <row r="112" spans="1:23" ht="15.75">
      <c r="A112" s="64"/>
      <c r="B112" s="66"/>
      <c r="C112" s="76"/>
      <c r="D112" s="58"/>
      <c r="E112" s="58"/>
      <c r="F112" s="58"/>
      <c r="G112" s="56"/>
      <c r="H112" s="56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2"/>
      <c r="U112" s="72"/>
      <c r="V112" s="72"/>
      <c r="W112" s="73"/>
    </row>
    <row r="113" spans="2:23" ht="15.75">
      <c r="B113" s="43" t="s">
        <v>99</v>
      </c>
      <c r="C113" s="44"/>
      <c r="D113" s="44"/>
      <c r="E113" s="44"/>
      <c r="F113" s="16"/>
      <c r="G113" s="16"/>
      <c r="H113" s="303" t="s">
        <v>69</v>
      </c>
      <c r="I113" s="303"/>
      <c r="J113" s="303"/>
      <c r="K113" s="303"/>
      <c r="L113" s="303"/>
      <c r="M113" s="303"/>
      <c r="N113" s="303"/>
      <c r="O113" s="303"/>
      <c r="P113" s="303"/>
      <c r="Q113" s="16"/>
      <c r="R113" s="16"/>
      <c r="S113" s="16"/>
      <c r="T113" s="45"/>
      <c r="U113" s="45"/>
      <c r="V113" s="45"/>
      <c r="W113" s="54"/>
    </row>
    <row r="114" spans="1:23" ht="15.75">
      <c r="A114" s="269" t="s">
        <v>47</v>
      </c>
      <c r="B114" s="269"/>
      <c r="C114" s="30" t="s">
        <v>50</v>
      </c>
      <c r="D114" s="30" t="s">
        <v>48</v>
      </c>
      <c r="E114" s="30" t="s">
        <v>49</v>
      </c>
      <c r="F114" s="30" t="s">
        <v>51</v>
      </c>
      <c r="G114" s="31" t="s">
        <v>52</v>
      </c>
      <c r="H114" s="35" t="s">
        <v>53</v>
      </c>
      <c r="I114" s="35" t="s">
        <v>53</v>
      </c>
      <c r="J114" s="35" t="s">
        <v>53</v>
      </c>
      <c r="K114" s="35" t="s">
        <v>53</v>
      </c>
      <c r="L114" s="35" t="s">
        <v>53</v>
      </c>
      <c r="M114" s="35" t="s">
        <v>53</v>
      </c>
      <c r="N114" s="35" t="s">
        <v>53</v>
      </c>
      <c r="O114" s="35" t="s">
        <v>53</v>
      </c>
      <c r="P114" s="35" t="s">
        <v>54</v>
      </c>
      <c r="Q114" s="270" t="s">
        <v>55</v>
      </c>
      <c r="R114" s="270"/>
      <c r="S114" s="270"/>
      <c r="T114" s="271" t="s">
        <v>56</v>
      </c>
      <c r="U114" s="271"/>
      <c r="V114" s="271"/>
      <c r="W114" s="33" t="s">
        <v>57</v>
      </c>
    </row>
    <row r="115" spans="1:23" ht="15.75">
      <c r="A115" s="274" t="s">
        <v>58</v>
      </c>
      <c r="B115" s="274"/>
      <c r="C115" s="36"/>
      <c r="D115" s="36"/>
      <c r="E115" s="36"/>
      <c r="F115" s="36"/>
      <c r="G115" s="37" t="s">
        <v>59</v>
      </c>
      <c r="H115" s="36" t="s">
        <v>7</v>
      </c>
      <c r="I115" s="36" t="s">
        <v>41</v>
      </c>
      <c r="J115" s="36" t="s">
        <v>42</v>
      </c>
      <c r="K115" s="36" t="s">
        <v>60</v>
      </c>
      <c r="L115" s="36" t="s">
        <v>32</v>
      </c>
      <c r="M115" s="36" t="s">
        <v>33</v>
      </c>
      <c r="N115" s="36" t="s">
        <v>34</v>
      </c>
      <c r="O115" s="36" t="s">
        <v>35</v>
      </c>
      <c r="P115" s="36" t="s">
        <v>61</v>
      </c>
      <c r="Q115" s="38" t="s">
        <v>62</v>
      </c>
      <c r="R115" s="32" t="s">
        <v>63</v>
      </c>
      <c r="S115" s="39" t="s">
        <v>64</v>
      </c>
      <c r="T115" s="33" t="s">
        <v>55</v>
      </c>
      <c r="U115" s="33" t="s">
        <v>65</v>
      </c>
      <c r="V115" s="33" t="s">
        <v>66</v>
      </c>
      <c r="W115" s="33" t="s">
        <v>67</v>
      </c>
    </row>
    <row r="116" spans="1:23" ht="15">
      <c r="A116" s="86">
        <v>1</v>
      </c>
      <c r="B116" s="180" t="s">
        <v>117</v>
      </c>
      <c r="C116" s="181" t="s">
        <v>156</v>
      </c>
      <c r="D116" s="182">
        <v>1006</v>
      </c>
      <c r="E116" s="182" t="s">
        <v>154</v>
      </c>
      <c r="F116" s="182" t="s">
        <v>139</v>
      </c>
      <c r="G116" s="213">
        <v>1</v>
      </c>
      <c r="H116" s="100">
        <v>1</v>
      </c>
      <c r="I116" s="101">
        <v>9</v>
      </c>
      <c r="J116" s="101">
        <v>4</v>
      </c>
      <c r="K116" s="101">
        <v>3</v>
      </c>
      <c r="L116" s="155"/>
      <c r="M116" s="155"/>
      <c r="N116" s="155"/>
      <c r="O116" s="155"/>
      <c r="P116" s="102">
        <f>16+(I116*6)+(J116*3)+(K116*1)</f>
        <v>85</v>
      </c>
      <c r="Q116" s="103">
        <v>23</v>
      </c>
      <c r="R116" s="104">
        <v>57</v>
      </c>
      <c r="S116" s="104">
        <v>0</v>
      </c>
      <c r="T116" s="87">
        <f>Q116*3600+R116*60+S116</f>
        <v>86220</v>
      </c>
      <c r="U116" s="87">
        <f>T116*G116</f>
        <v>86220</v>
      </c>
      <c r="V116" s="87">
        <f>U116/P116</f>
        <v>1014.3529411764706</v>
      </c>
      <c r="W116" s="88">
        <f>P116*3600/U116</f>
        <v>3.549060542797495</v>
      </c>
    </row>
    <row r="117" spans="1:23" ht="15">
      <c r="A117" s="86">
        <v>2</v>
      </c>
      <c r="B117" s="183" t="s">
        <v>122</v>
      </c>
      <c r="C117" s="162" t="s">
        <v>156</v>
      </c>
      <c r="D117" s="168">
        <v>281</v>
      </c>
      <c r="E117" s="168" t="s">
        <v>154</v>
      </c>
      <c r="F117" s="168" t="s">
        <v>146</v>
      </c>
      <c r="G117" s="188">
        <v>1</v>
      </c>
      <c r="H117" s="100">
        <v>1</v>
      </c>
      <c r="I117" s="101">
        <v>7</v>
      </c>
      <c r="J117" s="101">
        <v>6</v>
      </c>
      <c r="K117" s="101">
        <v>2</v>
      </c>
      <c r="L117" s="155"/>
      <c r="M117" s="155"/>
      <c r="N117" s="155"/>
      <c r="O117" s="155"/>
      <c r="P117" s="102">
        <f>16+(I117*6)+(J117*3)+(K117*1)</f>
        <v>78</v>
      </c>
      <c r="Q117" s="103">
        <v>23</v>
      </c>
      <c r="R117" s="104">
        <v>45</v>
      </c>
      <c r="S117" s="104">
        <v>45</v>
      </c>
      <c r="T117" s="87">
        <f>Q117*3600+R117*60+S117</f>
        <v>85545</v>
      </c>
      <c r="U117" s="87">
        <f>T117*G117</f>
        <v>85545</v>
      </c>
      <c r="V117" s="87">
        <f>U117/P117</f>
        <v>1096.7307692307693</v>
      </c>
      <c r="W117" s="88">
        <f>P117*3600/U117</f>
        <v>3.282482903734876</v>
      </c>
    </row>
    <row r="118" spans="1:23" ht="15">
      <c r="A118" s="86">
        <v>3</v>
      </c>
      <c r="B118" s="184" t="s">
        <v>110</v>
      </c>
      <c r="C118" s="162" t="s">
        <v>156</v>
      </c>
      <c r="D118" s="168">
        <v>540</v>
      </c>
      <c r="E118" s="168" t="s">
        <v>154</v>
      </c>
      <c r="F118" s="168" t="s">
        <v>146</v>
      </c>
      <c r="G118" s="188">
        <v>1</v>
      </c>
      <c r="H118" s="100">
        <v>1</v>
      </c>
      <c r="I118" s="101">
        <v>7</v>
      </c>
      <c r="J118" s="101">
        <v>2</v>
      </c>
      <c r="K118" s="101">
        <v>2</v>
      </c>
      <c r="L118" s="155"/>
      <c r="M118" s="155"/>
      <c r="N118" s="155"/>
      <c r="O118" s="155"/>
      <c r="P118" s="102">
        <f>16+(I118*6)+(J118*3)+(K118*1)</f>
        <v>66</v>
      </c>
      <c r="Q118" s="103">
        <v>23</v>
      </c>
      <c r="R118" s="104">
        <v>52</v>
      </c>
      <c r="S118" s="104">
        <v>12</v>
      </c>
      <c r="T118" s="87">
        <f>Q118*3600+R118*60+S118</f>
        <v>85932</v>
      </c>
      <c r="U118" s="87">
        <f>T118*G118</f>
        <v>85932</v>
      </c>
      <c r="V118" s="87">
        <f>U118/P118</f>
        <v>1302</v>
      </c>
      <c r="W118" s="88">
        <f>P118*3600/U118</f>
        <v>2.7649769585253456</v>
      </c>
    </row>
    <row r="119" spans="1:23" ht="15">
      <c r="A119" s="86"/>
      <c r="B119" s="183" t="s">
        <v>161</v>
      </c>
      <c r="C119" s="162" t="s">
        <v>156</v>
      </c>
      <c r="D119" s="168">
        <v>1107</v>
      </c>
      <c r="E119" s="168" t="s">
        <v>154</v>
      </c>
      <c r="F119" s="168" t="s">
        <v>3</v>
      </c>
      <c r="G119" s="188">
        <v>1</v>
      </c>
      <c r="H119" s="100"/>
      <c r="I119" s="101"/>
      <c r="J119" s="101"/>
      <c r="K119" s="101"/>
      <c r="L119" s="155"/>
      <c r="M119" s="155"/>
      <c r="N119" s="155"/>
      <c r="O119" s="155"/>
      <c r="P119" s="102"/>
      <c r="Q119" s="103"/>
      <c r="R119" s="104"/>
      <c r="S119" s="104"/>
      <c r="T119" s="87"/>
      <c r="U119" s="87"/>
      <c r="V119" s="87"/>
      <c r="W119" s="88" t="s">
        <v>130</v>
      </c>
    </row>
    <row r="120" spans="1:23" ht="15">
      <c r="A120" s="86"/>
      <c r="B120" s="183" t="s">
        <v>114</v>
      </c>
      <c r="C120" s="162" t="s">
        <v>156</v>
      </c>
      <c r="D120" s="168">
        <v>1229</v>
      </c>
      <c r="E120" s="168" t="s">
        <v>154</v>
      </c>
      <c r="F120" s="168" t="s">
        <v>3</v>
      </c>
      <c r="G120" s="213">
        <v>1</v>
      </c>
      <c r="H120" s="100"/>
      <c r="I120" s="101"/>
      <c r="J120" s="101"/>
      <c r="K120" s="101"/>
      <c r="L120" s="155"/>
      <c r="M120" s="155"/>
      <c r="N120" s="155"/>
      <c r="O120" s="155"/>
      <c r="P120" s="102"/>
      <c r="Q120" s="103"/>
      <c r="R120" s="104"/>
      <c r="S120" s="104"/>
      <c r="T120" s="202"/>
      <c r="U120" s="202"/>
      <c r="V120" s="202"/>
      <c r="W120" s="203" t="s">
        <v>130</v>
      </c>
    </row>
    <row r="121" spans="1:23" ht="15">
      <c r="A121" s="86"/>
      <c r="B121" s="183" t="s">
        <v>162</v>
      </c>
      <c r="C121" s="162" t="s">
        <v>156</v>
      </c>
      <c r="D121" s="168">
        <v>3030</v>
      </c>
      <c r="E121" s="168" t="s">
        <v>154</v>
      </c>
      <c r="F121" s="168" t="s">
        <v>3</v>
      </c>
      <c r="G121" s="213">
        <v>1</v>
      </c>
      <c r="H121" s="197"/>
      <c r="I121" s="198"/>
      <c r="J121" s="198"/>
      <c r="K121" s="198"/>
      <c r="L121" s="155"/>
      <c r="M121" s="155"/>
      <c r="N121" s="155"/>
      <c r="O121" s="155"/>
      <c r="P121" s="199"/>
      <c r="Q121" s="200"/>
      <c r="R121" s="201"/>
      <c r="S121" s="211"/>
      <c r="T121" s="209"/>
      <c r="U121" s="209"/>
      <c r="V121" s="209"/>
      <c r="W121" s="210" t="s">
        <v>130</v>
      </c>
    </row>
    <row r="122" spans="1:23" ht="15">
      <c r="A122" s="86"/>
      <c r="B122" s="183" t="s">
        <v>115</v>
      </c>
      <c r="C122" s="162" t="s">
        <v>156</v>
      </c>
      <c r="D122" s="168"/>
      <c r="E122" s="168" t="s">
        <v>154</v>
      </c>
      <c r="F122" s="168" t="s">
        <v>146</v>
      </c>
      <c r="G122" s="188">
        <v>1</v>
      </c>
      <c r="H122" s="204"/>
      <c r="I122" s="205"/>
      <c r="J122" s="205"/>
      <c r="K122" s="205"/>
      <c r="L122" s="205"/>
      <c r="M122" s="205"/>
      <c r="N122" s="205"/>
      <c r="O122" s="205"/>
      <c r="P122" s="206"/>
      <c r="Q122" s="207"/>
      <c r="R122" s="208"/>
      <c r="S122" s="212"/>
      <c r="T122" s="209"/>
      <c r="U122" s="209"/>
      <c r="V122" s="209"/>
      <c r="W122" s="210" t="s">
        <v>130</v>
      </c>
    </row>
    <row r="123" spans="1:23" ht="15.75">
      <c r="A123" s="64"/>
      <c r="B123" s="66"/>
      <c r="C123" s="76"/>
      <c r="D123" s="58"/>
      <c r="E123" s="58"/>
      <c r="F123" s="58"/>
      <c r="G123" s="56"/>
      <c r="H123" s="56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2"/>
      <c r="U123" s="72"/>
      <c r="V123" s="72"/>
      <c r="W123" s="73"/>
    </row>
    <row r="124" spans="2:23" ht="15.75">
      <c r="B124" s="59" t="s">
        <v>94</v>
      </c>
      <c r="C124" s="43"/>
      <c r="D124" s="43"/>
      <c r="E124" s="43"/>
      <c r="F124" s="43"/>
      <c r="G124" s="43"/>
      <c r="H124" s="292" t="s">
        <v>84</v>
      </c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45"/>
      <c r="W124" s="54"/>
    </row>
    <row r="125" spans="2:23" ht="15.75">
      <c r="B125" s="43" t="s">
        <v>76</v>
      </c>
      <c r="C125" s="16"/>
      <c r="D125" s="16"/>
      <c r="E125" s="16"/>
      <c r="F125" s="16"/>
      <c r="G125" s="54"/>
      <c r="H125" s="291" t="s">
        <v>77</v>
      </c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46" t="s">
        <v>61</v>
      </c>
      <c r="V125" s="60"/>
      <c r="W125" s="54"/>
    </row>
    <row r="126" spans="2:23" ht="15.75">
      <c r="B126" s="43"/>
      <c r="C126" s="16"/>
      <c r="D126" s="16"/>
      <c r="E126" s="16"/>
      <c r="F126" s="16"/>
      <c r="G126" s="54"/>
      <c r="H126" s="293" t="s">
        <v>97</v>
      </c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86">
        <v>2</v>
      </c>
      <c r="V126" s="60"/>
      <c r="W126" s="54"/>
    </row>
    <row r="127" spans="2:23" ht="15.75">
      <c r="B127" s="61" t="s">
        <v>78</v>
      </c>
      <c r="C127" s="16"/>
      <c r="D127" s="16"/>
      <c r="E127" s="16"/>
      <c r="F127" s="16"/>
      <c r="G127" s="54"/>
      <c r="H127" s="290" t="s">
        <v>132</v>
      </c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86">
        <v>16</v>
      </c>
      <c r="V127" s="60"/>
      <c r="W127" s="54"/>
    </row>
    <row r="128" spans="2:23" ht="15.75">
      <c r="B128" s="43" t="s">
        <v>93</v>
      </c>
      <c r="C128" s="16"/>
      <c r="D128" s="16"/>
      <c r="E128" s="16"/>
      <c r="F128" s="16"/>
      <c r="G128" s="61"/>
      <c r="H128" s="294" t="s">
        <v>85</v>
      </c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47">
        <v>6</v>
      </c>
      <c r="V128" s="60"/>
      <c r="W128" s="54"/>
    </row>
    <row r="129" spans="2:23" ht="15.75">
      <c r="B129" s="43"/>
      <c r="C129" s="16"/>
      <c r="D129" s="16"/>
      <c r="E129" s="16"/>
      <c r="F129" s="54"/>
      <c r="G129" s="54"/>
      <c r="H129" s="294" t="s">
        <v>79</v>
      </c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47">
        <v>3</v>
      </c>
      <c r="V129" s="60"/>
      <c r="W129" s="54"/>
    </row>
    <row r="130" spans="2:23" ht="15.75">
      <c r="B130" s="63"/>
      <c r="C130" s="16"/>
      <c r="D130" s="16"/>
      <c r="E130" s="16"/>
      <c r="F130" s="62"/>
      <c r="G130" s="54"/>
      <c r="H130" s="294" t="s">
        <v>80</v>
      </c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47">
        <v>1</v>
      </c>
      <c r="V130" s="60"/>
      <c r="W130" s="54"/>
    </row>
    <row r="131" spans="2:23" ht="15.75">
      <c r="B131" s="16"/>
      <c r="C131" s="16"/>
      <c r="D131" s="16"/>
      <c r="E131" s="16"/>
      <c r="F131" s="62"/>
      <c r="G131" s="54"/>
      <c r="H131" s="290" t="s">
        <v>86</v>
      </c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47">
        <v>1.8</v>
      </c>
      <c r="V131" s="60"/>
      <c r="W131" s="54"/>
    </row>
    <row r="132" spans="2:23" ht="15.75">
      <c r="B132" s="16"/>
      <c r="C132" s="16"/>
      <c r="D132" s="16"/>
      <c r="E132" s="16"/>
      <c r="F132" s="16"/>
      <c r="G132" s="16"/>
      <c r="H132" s="290" t="s">
        <v>87</v>
      </c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47">
        <v>2.1</v>
      </c>
      <c r="V132" s="60"/>
      <c r="W132" s="54"/>
    </row>
    <row r="133" spans="3:23" ht="15.75">
      <c r="C133" s="16"/>
      <c r="D133" s="16"/>
      <c r="E133" s="16"/>
      <c r="F133" s="16"/>
      <c r="G133" s="16"/>
      <c r="H133" s="290" t="s">
        <v>88</v>
      </c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47">
        <v>2.1</v>
      </c>
      <c r="V133" s="60"/>
      <c r="W133" s="54"/>
    </row>
    <row r="134" spans="4:23" ht="15.75">
      <c r="D134" s="16"/>
      <c r="E134" s="16"/>
      <c r="F134" s="16"/>
      <c r="G134" s="16"/>
      <c r="H134" s="290" t="s">
        <v>89</v>
      </c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47">
        <v>2.1</v>
      </c>
      <c r="V134" s="60"/>
      <c r="W134" s="54"/>
    </row>
    <row r="135" spans="1:2" ht="15.75">
      <c r="A135" s="20"/>
      <c r="B135" s="20"/>
    </row>
    <row r="136" ht="15.75">
      <c r="C136" s="20"/>
    </row>
    <row r="137" spans="4:23" ht="15.75"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</sheetData>
  <sheetProtection selectLockedCells="1" selectUnlockedCells="1"/>
  <mergeCells count="67">
    <mergeCell ref="A11:W11"/>
    <mergeCell ref="A22:W22"/>
    <mergeCell ref="H104:P104"/>
    <mergeCell ref="A97:B97"/>
    <mergeCell ref="Q97:S97"/>
    <mergeCell ref="A77:B77"/>
    <mergeCell ref="H96:P96"/>
    <mergeCell ref="H66:P66"/>
    <mergeCell ref="Q86:S86"/>
    <mergeCell ref="H75:P75"/>
    <mergeCell ref="A115:B115"/>
    <mergeCell ref="H113:P113"/>
    <mergeCell ref="H127:T127"/>
    <mergeCell ref="A87:B87"/>
    <mergeCell ref="A106:B106"/>
    <mergeCell ref="A94:V94"/>
    <mergeCell ref="A98:B98"/>
    <mergeCell ref="A114:B114"/>
    <mergeCell ref="Q114:S114"/>
    <mergeCell ref="T114:V114"/>
    <mergeCell ref="A68:B68"/>
    <mergeCell ref="A86:B86"/>
    <mergeCell ref="T76:V76"/>
    <mergeCell ref="T86:V86"/>
    <mergeCell ref="A76:B76"/>
    <mergeCell ref="H85:P85"/>
    <mergeCell ref="Q76:S76"/>
    <mergeCell ref="T105:V105"/>
    <mergeCell ref="T97:V97"/>
    <mergeCell ref="A105:B105"/>
    <mergeCell ref="Q105:S105"/>
    <mergeCell ref="B9:W9"/>
    <mergeCell ref="H31:P31"/>
    <mergeCell ref="H24:P24"/>
    <mergeCell ref="B29:W29"/>
    <mergeCell ref="A25:B25"/>
    <mergeCell ref="H13:P13"/>
    <mergeCell ref="T14:V14"/>
    <mergeCell ref="A15:B15"/>
    <mergeCell ref="A14:B14"/>
    <mergeCell ref="Q14:S14"/>
    <mergeCell ref="A33:B33"/>
    <mergeCell ref="A67:B67"/>
    <mergeCell ref="Q67:S67"/>
    <mergeCell ref="T67:V67"/>
    <mergeCell ref="A64:V64"/>
    <mergeCell ref="A32:B32"/>
    <mergeCell ref="Q32:S32"/>
    <mergeCell ref="T32:V32"/>
    <mergeCell ref="Q25:S25"/>
    <mergeCell ref="T25:V25"/>
    <mergeCell ref="A26:B26"/>
    <mergeCell ref="A1:W1"/>
    <mergeCell ref="A2:S2"/>
    <mergeCell ref="T2:W2"/>
    <mergeCell ref="A3:S3"/>
    <mergeCell ref="T3:W3"/>
    <mergeCell ref="H133:T133"/>
    <mergeCell ref="H134:T134"/>
    <mergeCell ref="H125:T125"/>
    <mergeCell ref="H124:U124"/>
    <mergeCell ref="H126:T126"/>
    <mergeCell ref="H128:T128"/>
    <mergeCell ref="H129:T129"/>
    <mergeCell ref="H130:T130"/>
    <mergeCell ref="H131:T131"/>
    <mergeCell ref="H132:T132"/>
  </mergeCells>
  <printOptions horizontalCentered="1"/>
  <pageMargins left="0.19652777777777777" right="0.19652777777777777" top="0.31527777777777777" bottom="0.2361111111111111" header="0.5118055555555555" footer="0.5118055555555555"/>
  <pageSetup horizontalDpi="300" verticalDpi="300" orientation="landscape" paperSize="9" scale="47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Westone</dc:creator>
  <cp:keywords/>
  <dc:description/>
  <cp:lastModifiedBy>ema</cp:lastModifiedBy>
  <cp:lastPrinted>2015-07-19T14:56:00Z</cp:lastPrinted>
  <dcterms:created xsi:type="dcterms:W3CDTF">2002-10-23T05:53:08Z</dcterms:created>
  <dcterms:modified xsi:type="dcterms:W3CDTF">2016-08-01T11:18:29Z</dcterms:modified>
  <cp:category/>
  <cp:version/>
  <cp:contentType/>
  <cp:contentStatus/>
  <cp:revision>2</cp:revision>
</cp:coreProperties>
</file>